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Kronfuß\Desktop\Liefer\"/>
    </mc:Choice>
  </mc:AlternateContent>
  <xr:revisionPtr revIDLastSave="0" documentId="13_ncr:1_{8E1176D1-2BAD-4925-BC3C-C70CBA48E231}" xr6:coauthVersionLast="47" xr6:coauthVersionMax="47" xr10:uidLastSave="{00000000-0000-0000-0000-000000000000}"/>
  <bookViews>
    <workbookView xWindow="38280" yWindow="-120" windowWidth="29040" windowHeight="15840" xr2:uid="{68C0330C-2C18-4DAC-A9AE-67AE47E6F5C6}"/>
  </bookViews>
  <sheets>
    <sheet name="Formular" sheetId="1" r:id="rId1"/>
    <sheet name="Muster Fest" sheetId="14" r:id="rId2"/>
    <sheet name="Muster Veränderlich 1" sheetId="15" r:id="rId3"/>
    <sheet name="Muster Veränderlich 2" sheetId="16" r:id="rId4"/>
    <sheet name="Muster Veränderlich 3" sheetId="17" r:id="rId5"/>
    <sheet name="Muster Warenkorb für V3"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1" l="1"/>
  <c r="J5" i="1"/>
  <c r="J6" i="1"/>
  <c r="J7" i="1"/>
  <c r="J8" i="1"/>
  <c r="J9" i="1"/>
  <c r="J10" i="1"/>
  <c r="J11" i="1"/>
  <c r="J12" i="1"/>
  <c r="J13" i="1"/>
  <c r="J3" i="1"/>
  <c r="J4" i="14"/>
  <c r="J5" i="14"/>
  <c r="J6" i="14"/>
  <c r="J7" i="14"/>
  <c r="J3" i="14"/>
  <c r="J4" i="17"/>
  <c r="J5" i="17"/>
  <c r="J6" i="17"/>
  <c r="J7" i="17"/>
  <c r="J8" i="17"/>
  <c r="J9" i="17"/>
  <c r="J10" i="17"/>
  <c r="J11" i="17"/>
  <c r="J12" i="17"/>
  <c r="J13" i="17"/>
  <c r="J3" i="17"/>
  <c r="J4" i="15"/>
  <c r="J5" i="15"/>
  <c r="J6" i="15"/>
  <c r="J7" i="15"/>
  <c r="J8" i="15"/>
  <c r="J9" i="15"/>
  <c r="J10" i="15"/>
  <c r="J11" i="15"/>
  <c r="J12" i="15"/>
  <c r="J13" i="15"/>
  <c r="J3" i="15"/>
  <c r="F14" i="17"/>
  <c r="H14" i="17" s="1"/>
  <c r="F13" i="17"/>
  <c r="H13" i="17" s="1"/>
  <c r="F12" i="17"/>
  <c r="H12" i="17" s="1"/>
  <c r="F11" i="17"/>
  <c r="H11" i="17" s="1"/>
  <c r="F10" i="17"/>
  <c r="H10" i="17" s="1"/>
  <c r="F9" i="17"/>
  <c r="H9" i="17" s="1"/>
  <c r="F8" i="17"/>
  <c r="H8" i="17" s="1"/>
  <c r="F7" i="17"/>
  <c r="H7" i="17" s="1"/>
  <c r="F6" i="17"/>
  <c r="H6" i="17" s="1"/>
  <c r="F5" i="17"/>
  <c r="H5" i="17" s="1"/>
  <c r="F4" i="17"/>
  <c r="H4" i="17" s="1"/>
  <c r="F3" i="17"/>
  <c r="C3" i="17"/>
  <c r="C4" i="17" s="1"/>
  <c r="C5" i="17" s="1"/>
  <c r="C6" i="17" s="1"/>
  <c r="C7" i="17" s="1"/>
  <c r="C8" i="17" s="1"/>
  <c r="C9" i="17" s="1"/>
  <c r="C10" i="17" s="1"/>
  <c r="C11" i="17" s="1"/>
  <c r="C12" i="17" s="1"/>
  <c r="C13" i="17" s="1"/>
  <c r="C14" i="17" s="1"/>
  <c r="J14" i="17" s="1"/>
  <c r="I1" i="17"/>
  <c r="D1" i="17"/>
  <c r="F19" i="16"/>
  <c r="G19" i="16" s="1"/>
  <c r="F20" i="16"/>
  <c r="G20" i="16" s="1"/>
  <c r="F21" i="16"/>
  <c r="G21" i="16" s="1"/>
  <c r="F18" i="16"/>
  <c r="H18" i="16" s="1"/>
  <c r="F17" i="16"/>
  <c r="H17" i="16" s="1"/>
  <c r="F16" i="16"/>
  <c r="H16" i="16" s="1"/>
  <c r="F15" i="16"/>
  <c r="H15" i="16" s="1"/>
  <c r="F14" i="16"/>
  <c r="H14" i="16" s="1"/>
  <c r="F13" i="16"/>
  <c r="H13" i="16" s="1"/>
  <c r="F12" i="16"/>
  <c r="H12" i="16" s="1"/>
  <c r="F11" i="16"/>
  <c r="H11" i="16" s="1"/>
  <c r="F10" i="16"/>
  <c r="H10" i="16" s="1"/>
  <c r="F9" i="16"/>
  <c r="G9" i="16" s="1"/>
  <c r="F8" i="16"/>
  <c r="H8" i="16" s="1"/>
  <c r="F7" i="16"/>
  <c r="H7" i="16" s="1"/>
  <c r="F6" i="16"/>
  <c r="H6" i="16" s="1"/>
  <c r="F5" i="16"/>
  <c r="H5" i="16" s="1"/>
  <c r="F4" i="16"/>
  <c r="H4" i="16" s="1"/>
  <c r="F3" i="16"/>
  <c r="I15" i="16" s="1"/>
  <c r="C3" i="16"/>
  <c r="C4" i="16" s="1"/>
  <c r="C5" i="16" s="1"/>
  <c r="C6" i="16" s="1"/>
  <c r="C7" i="16" s="1"/>
  <c r="C8" i="16" s="1"/>
  <c r="C9" i="16" s="1"/>
  <c r="C10" i="16" s="1"/>
  <c r="C11" i="16" s="1"/>
  <c r="C12" i="16" s="1"/>
  <c r="C13" i="16" s="1"/>
  <c r="C14" i="16" s="1"/>
  <c r="C15" i="16" s="1"/>
  <c r="C16" i="16" s="1"/>
  <c r="C17" i="16" s="1"/>
  <c r="C18" i="16" s="1"/>
  <c r="C19" i="16" s="1"/>
  <c r="C20" i="16" s="1"/>
  <c r="C21" i="16" s="1"/>
  <c r="I1" i="16"/>
  <c r="D1" i="16"/>
  <c r="F14" i="15"/>
  <c r="G14" i="15" s="1"/>
  <c r="G13" i="15"/>
  <c r="F13" i="15"/>
  <c r="H13" i="15" s="1"/>
  <c r="F12" i="15"/>
  <c r="H12" i="15" s="1"/>
  <c r="F11" i="15"/>
  <c r="H11" i="15" s="1"/>
  <c r="F10" i="15"/>
  <c r="G10" i="15" s="1"/>
  <c r="F9" i="15"/>
  <c r="H9" i="15" s="1"/>
  <c r="F8" i="15"/>
  <c r="H8" i="15" s="1"/>
  <c r="F7" i="15"/>
  <c r="H7" i="15" s="1"/>
  <c r="F6" i="15"/>
  <c r="G6" i="15" s="1"/>
  <c r="F5" i="15"/>
  <c r="H5" i="15" s="1"/>
  <c r="F4" i="15"/>
  <c r="H4" i="15" s="1"/>
  <c r="F3" i="15"/>
  <c r="C3" i="15"/>
  <c r="C4" i="15" s="1"/>
  <c r="C5" i="15" s="1"/>
  <c r="C6" i="15" s="1"/>
  <c r="C7" i="15" s="1"/>
  <c r="C8" i="15" s="1"/>
  <c r="C9" i="15" s="1"/>
  <c r="C10" i="15" s="1"/>
  <c r="C11" i="15" s="1"/>
  <c r="C12" i="15" s="1"/>
  <c r="C13" i="15" s="1"/>
  <c r="C14" i="15" s="1"/>
  <c r="J14" i="15" s="1"/>
  <c r="I1" i="15"/>
  <c r="D1" i="15"/>
  <c r="H7" i="14"/>
  <c r="G7" i="14"/>
  <c r="F7" i="14"/>
  <c r="F6" i="14"/>
  <c r="H6" i="14" s="1"/>
  <c r="I5" i="14"/>
  <c r="H5" i="14"/>
  <c r="F5" i="14"/>
  <c r="G5" i="14" s="1"/>
  <c r="I4" i="14"/>
  <c r="G4" i="14"/>
  <c r="F4" i="14"/>
  <c r="H4" i="14" s="1"/>
  <c r="I3" i="14"/>
  <c r="H3" i="14"/>
  <c r="G3" i="14"/>
  <c r="F3" i="14"/>
  <c r="C3" i="14"/>
  <c r="C4" i="14" s="1"/>
  <c r="C5" i="14" s="1"/>
  <c r="C6" i="14" s="1"/>
  <c r="C7" i="14" s="1"/>
  <c r="I1" i="14"/>
  <c r="D1" i="14"/>
  <c r="F8" i="1"/>
  <c r="G8" i="1" s="1"/>
  <c r="F9" i="1"/>
  <c r="G9" i="1" s="1"/>
  <c r="F10" i="1"/>
  <c r="G10" i="1" s="1"/>
  <c r="F11" i="1"/>
  <c r="G11" i="1" s="1"/>
  <c r="F12" i="1"/>
  <c r="G12" i="1" s="1"/>
  <c r="H12" i="1"/>
  <c r="F13" i="1"/>
  <c r="G13" i="1" s="1"/>
  <c r="F14" i="1"/>
  <c r="H14" i="1" s="1"/>
  <c r="F15" i="1"/>
  <c r="G15" i="1" s="1"/>
  <c r="F16" i="1"/>
  <c r="G16" i="1" s="1"/>
  <c r="H16" i="1"/>
  <c r="J21" i="16" l="1"/>
  <c r="J15" i="16"/>
  <c r="H9" i="16"/>
  <c r="G5" i="16"/>
  <c r="I6" i="16"/>
  <c r="J6" i="16" s="1"/>
  <c r="G11" i="16"/>
  <c r="H3" i="16"/>
  <c r="I12" i="16"/>
  <c r="J12" i="16" s="1"/>
  <c r="I8" i="16"/>
  <c r="J8" i="16" s="1"/>
  <c r="G14" i="1"/>
  <c r="H10" i="1"/>
  <c r="G11" i="17"/>
  <c r="G3" i="17"/>
  <c r="I8" i="17"/>
  <c r="G4" i="17"/>
  <c r="I4" i="17"/>
  <c r="I5" i="17"/>
  <c r="I12" i="17"/>
  <c r="I9" i="17"/>
  <c r="G8" i="17"/>
  <c r="I13" i="17"/>
  <c r="H3" i="17"/>
  <c r="G7" i="17"/>
  <c r="G12" i="17"/>
  <c r="I3" i="17"/>
  <c r="G6" i="17"/>
  <c r="I7" i="17"/>
  <c r="G10" i="17"/>
  <c r="I11" i="17"/>
  <c r="G14" i="17"/>
  <c r="G5" i="17"/>
  <c r="I6" i="17"/>
  <c r="G9" i="17"/>
  <c r="I10" i="17"/>
  <c r="G13" i="17"/>
  <c r="I14" i="17"/>
  <c r="G17" i="16"/>
  <c r="G15" i="16"/>
  <c r="I9" i="16"/>
  <c r="J9" i="16" s="1"/>
  <c r="I18" i="16"/>
  <c r="J18" i="16" s="1"/>
  <c r="I21" i="16"/>
  <c r="I4" i="16"/>
  <c r="J4" i="16" s="1"/>
  <c r="G7" i="16"/>
  <c r="G13" i="16"/>
  <c r="I10" i="16"/>
  <c r="J10" i="16" s="1"/>
  <c r="I16" i="16"/>
  <c r="J16" i="16" s="1"/>
  <c r="I20" i="16"/>
  <c r="J20" i="16" s="1"/>
  <c r="I13" i="16"/>
  <c r="J13" i="16" s="1"/>
  <c r="H20" i="16"/>
  <c r="I5" i="16"/>
  <c r="J5" i="16" s="1"/>
  <c r="I14" i="16"/>
  <c r="J14" i="16" s="1"/>
  <c r="I19" i="16"/>
  <c r="J19" i="16" s="1"/>
  <c r="G3" i="16"/>
  <c r="I17" i="16"/>
  <c r="J17" i="16" s="1"/>
  <c r="H21" i="16"/>
  <c r="H19" i="16"/>
  <c r="G4" i="16"/>
  <c r="G8" i="16"/>
  <c r="G12" i="16"/>
  <c r="G16" i="16"/>
  <c r="I3" i="16"/>
  <c r="J3" i="16" s="1"/>
  <c r="G6" i="16"/>
  <c r="I7" i="16"/>
  <c r="J7" i="16" s="1"/>
  <c r="G10" i="16"/>
  <c r="I11" i="16"/>
  <c r="J11" i="16" s="1"/>
  <c r="G14" i="16"/>
  <c r="G18" i="16"/>
  <c r="G11" i="15"/>
  <c r="G7" i="15"/>
  <c r="G8" i="15"/>
  <c r="G12" i="15"/>
  <c r="H10" i="15"/>
  <c r="H14" i="15"/>
  <c r="I6" i="15"/>
  <c r="G4" i="15"/>
  <c r="I4" i="15"/>
  <c r="G3" i="15"/>
  <c r="I9" i="15"/>
  <c r="I10" i="15"/>
  <c r="I13" i="15"/>
  <c r="G5" i="15"/>
  <c r="I5" i="15"/>
  <c r="I14" i="15"/>
  <c r="H3" i="15"/>
  <c r="H6" i="15"/>
  <c r="G9" i="15"/>
  <c r="I8" i="15"/>
  <c r="I12" i="15"/>
  <c r="I3" i="15"/>
  <c r="I7" i="15"/>
  <c r="I11" i="15"/>
  <c r="G6" i="14"/>
  <c r="I7" i="14"/>
  <c r="I6" i="14"/>
  <c r="H15" i="1"/>
  <c r="H11" i="1"/>
  <c r="H8" i="1"/>
  <c r="H13" i="1"/>
  <c r="H9" i="1"/>
  <c r="F6" i="9"/>
  <c r="F7" i="9"/>
  <c r="F8" i="9"/>
  <c r="F9" i="9"/>
  <c r="F10" i="9"/>
  <c r="F11" i="9"/>
  <c r="F12" i="9"/>
  <c r="F13" i="9"/>
  <c r="F14" i="9"/>
  <c r="F15" i="9"/>
  <c r="F5" i="9"/>
  <c r="F2" i="9"/>
  <c r="C3" i="1" l="1"/>
  <c r="F4" i="1"/>
  <c r="F5" i="1"/>
  <c r="F6" i="1"/>
  <c r="F7" i="1"/>
  <c r="F3" i="1"/>
  <c r="D1" i="1"/>
  <c r="I8" i="1" l="1"/>
  <c r="I11" i="1"/>
  <c r="I15" i="1"/>
  <c r="I13" i="1"/>
  <c r="I16" i="1"/>
  <c r="I14" i="1"/>
  <c r="I9" i="1"/>
  <c r="I12" i="1"/>
  <c r="I10" i="1"/>
  <c r="H3" i="1"/>
  <c r="G3" i="1"/>
  <c r="G6" i="1"/>
  <c r="H6" i="1"/>
  <c r="G5" i="1"/>
  <c r="H5" i="1"/>
  <c r="H7" i="1"/>
  <c r="G7" i="1"/>
  <c r="H4" i="1"/>
  <c r="G4" i="1"/>
  <c r="C4" i="1"/>
  <c r="A4" i="9"/>
  <c r="I6" i="1"/>
  <c r="I5" i="1"/>
  <c r="I7" i="1"/>
  <c r="I4" i="1"/>
  <c r="I3" i="1"/>
  <c r="I1" i="1"/>
  <c r="C5" i="1" l="1"/>
  <c r="A5" i="9"/>
  <c r="C6" i="1" l="1"/>
  <c r="A6" i="9"/>
  <c r="C7" i="1" l="1"/>
  <c r="C8" i="1" s="1"/>
  <c r="C9" i="1" s="1"/>
  <c r="C10" i="1" s="1"/>
  <c r="C11" i="1" s="1"/>
  <c r="C12" i="1" s="1"/>
  <c r="C13" i="1" s="1"/>
  <c r="C14" i="1" s="1"/>
  <c r="A7" i="9"/>
  <c r="C15" i="1" l="1"/>
  <c r="J14" i="1"/>
  <c r="A8" i="9"/>
  <c r="C16" i="1" l="1"/>
  <c r="J16" i="1" s="1"/>
  <c r="J15" i="1"/>
  <c r="A9" i="9"/>
  <c r="A10" i="9" l="1"/>
  <c r="A11" i="9" l="1"/>
  <c r="A12" i="9" l="1"/>
  <c r="A13" i="9" l="1"/>
  <c r="A14" i="9" l="1"/>
  <c r="A15" i="9" l="1"/>
</calcChain>
</file>

<file path=xl/sharedStrings.xml><?xml version="1.0" encoding="utf-8"?>
<sst xmlns="http://schemas.openxmlformats.org/spreadsheetml/2006/main" count="73" uniqueCount="23">
  <si>
    <t>obere Grenze</t>
  </si>
  <si>
    <t>untere Grenze</t>
  </si>
  <si>
    <t>empfohlener anzuwendender Indexwert</t>
  </si>
  <si>
    <t>Werte sachgerechter Index</t>
  </si>
  <si>
    <t>Veränderliche Preise</t>
  </si>
  <si>
    <t>Festpreise</t>
  </si>
  <si>
    <t>Preisstellung:</t>
  </si>
  <si>
    <t>Monat Preisbasis</t>
  </si>
  <si>
    <t>Baugewerbe</t>
  </si>
  <si>
    <t>Straßenbau</t>
  </si>
  <si>
    <t>Schlosser</t>
  </si>
  <si>
    <t>Vertragliche Basis</t>
  </si>
  <si>
    <t>Preisbasis:</t>
  </si>
  <si>
    <t>Stahlbau (LG35)</t>
  </si>
  <si>
    <t>Für weitere Monate die letzte Zeile kopieren</t>
  </si>
  <si>
    <t>Material/Index</t>
  </si>
  <si>
    <t>Gewicht</t>
  </si>
  <si>
    <t>LG02</t>
  </si>
  <si>
    <t>LG06</t>
  </si>
  <si>
    <t>LG35</t>
  </si>
  <si>
    <t>LG26</t>
  </si>
  <si>
    <t>Warenkorb</t>
  </si>
  <si>
    <r>
      <rPr>
        <sz val="14"/>
        <rFont val="Arial"/>
        <family val="2"/>
      </rPr>
      <t>↑</t>
    </r>
    <r>
      <rPr>
        <sz val="10"/>
        <rFont val="Arial"/>
        <family val="2"/>
      </rPr>
      <t xml:space="preserve"> Werte in die Formulartabelle übernehmen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</si>
</sst>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3" x14ac:knownFonts="1">
    <font>
      <sz val="10"/>
      <name val="Arial"/>
    </font>
    <font>
      <sz val="10"/>
      <name val="Arial"/>
      <family val="2"/>
    </font>
    <font>
      <sz val="14"/>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medium">
        <color rgb="FFFF0000"/>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2" fontId="0" fillId="0" borderId="0" xfId="0" applyNumberFormat="1" applyAlignment="1">
      <alignment horizontal="center"/>
    </xf>
    <xf numFmtId="49" fontId="0" fillId="0" borderId="0" xfId="0" applyNumberFormat="1" applyAlignment="1">
      <alignment horizontal="center"/>
    </xf>
    <xf numFmtId="10" fontId="0" fillId="0" borderId="0" xfId="1" applyNumberFormat="1" applyFont="1"/>
    <xf numFmtId="49" fontId="1" fillId="0" borderId="0" xfId="0" applyNumberFormat="1" applyFont="1" applyAlignment="1">
      <alignment horizontal="center"/>
    </xf>
    <xf numFmtId="2" fontId="0" fillId="0" borderId="0" xfId="0" applyNumberFormat="1" applyAlignment="1">
      <alignment horizontal="center" vertical="center" wrapText="1"/>
    </xf>
    <xf numFmtId="49" fontId="0" fillId="0" borderId="0" xfId="0" applyNumberFormat="1" applyAlignment="1">
      <alignment horizontal="center" vertical="center"/>
    </xf>
    <xf numFmtId="164" fontId="1" fillId="0" borderId="0" xfId="0" applyNumberFormat="1" applyFont="1" applyAlignment="1">
      <alignment horizontal="center"/>
    </xf>
    <xf numFmtId="2" fontId="1" fillId="0" borderId="0" xfId="0" applyNumberFormat="1" applyFont="1" applyAlignment="1">
      <alignment horizontal="center"/>
    </xf>
    <xf numFmtId="2" fontId="1" fillId="0" borderId="0" xfId="0" applyNumberFormat="1" applyFont="1" applyAlignment="1">
      <alignment horizontal="center" vertical="center" wrapText="1"/>
    </xf>
    <xf numFmtId="0" fontId="1" fillId="0" borderId="0" xfId="0" applyFont="1" applyAlignment="1">
      <alignment horizontal="left"/>
    </xf>
    <xf numFmtId="2" fontId="0" fillId="0" borderId="0" xfId="0" applyNumberFormat="1" applyFill="1" applyAlignment="1">
      <alignment horizontal="center"/>
    </xf>
    <xf numFmtId="2" fontId="0" fillId="2" borderId="0" xfId="0" applyNumberFormat="1" applyFill="1" applyAlignment="1" applyProtection="1">
      <alignment horizontal="center"/>
      <protection locked="0"/>
    </xf>
    <xf numFmtId="164" fontId="1" fillId="0" borderId="1" xfId="0" applyNumberFormat="1" applyFont="1" applyBorder="1" applyAlignment="1">
      <alignment horizontal="center"/>
    </xf>
    <xf numFmtId="2" fontId="0" fillId="2" borderId="1" xfId="0" applyNumberFormat="1" applyFill="1" applyBorder="1" applyAlignment="1" applyProtection="1">
      <alignment horizontal="center"/>
      <protection locked="0"/>
    </xf>
    <xf numFmtId="2" fontId="0" fillId="0" borderId="1" xfId="0" applyNumberFormat="1" applyFill="1" applyBorder="1" applyAlignment="1">
      <alignment horizontal="center"/>
    </xf>
    <xf numFmtId="2" fontId="1" fillId="2" borderId="0" xfId="0" applyNumberFormat="1" applyFont="1" applyFill="1" applyAlignment="1" applyProtection="1">
      <alignment horizontal="center"/>
      <protection locked="0"/>
    </xf>
    <xf numFmtId="0" fontId="1" fillId="0" borderId="0" xfId="0" applyFont="1"/>
    <xf numFmtId="1" fontId="1" fillId="2" borderId="0" xfId="0" applyNumberFormat="1" applyFont="1" applyFill="1" applyAlignment="1" applyProtection="1">
      <alignment horizontal="left"/>
      <protection locked="0"/>
    </xf>
    <xf numFmtId="2" fontId="0" fillId="0" borderId="0" xfId="0" applyNumberFormat="1" applyFill="1" applyAlignment="1" applyProtection="1">
      <alignment horizontal="center"/>
      <protection locked="0"/>
    </xf>
    <xf numFmtId="0" fontId="0" fillId="0" borderId="0" xfId="0" applyAlignment="1">
      <alignment vertical="top" wrapText="1"/>
    </xf>
    <xf numFmtId="0" fontId="1" fillId="0" borderId="0" xfId="0" applyFont="1" applyAlignment="1">
      <alignment horizontal="center" vertical="top" wrapText="1"/>
    </xf>
    <xf numFmtId="0" fontId="0" fillId="2" borderId="0" xfId="0" applyFill="1" applyAlignment="1">
      <alignment horizontal="center"/>
    </xf>
    <xf numFmtId="0" fontId="0" fillId="0" borderId="0" xfId="0" applyAlignment="1">
      <alignment horizontal="center"/>
    </xf>
    <xf numFmtId="9" fontId="0" fillId="2" borderId="0" xfId="1" applyFont="1" applyFill="1" applyAlignment="1">
      <alignment horizontal="center"/>
    </xf>
    <xf numFmtId="9" fontId="0" fillId="0" borderId="0" xfId="1" applyFont="1" applyAlignment="1">
      <alignment horizontal="center"/>
    </xf>
    <xf numFmtId="2" fontId="0" fillId="0" borderId="1" xfId="0" applyNumberFormat="1" applyFill="1" applyBorder="1" applyAlignment="1" applyProtection="1">
      <alignment horizontal="center"/>
      <protection locked="0"/>
    </xf>
    <xf numFmtId="1" fontId="1" fillId="2" borderId="0" xfId="0" applyNumberFormat="1" applyFont="1" applyFill="1" applyAlignment="1" applyProtection="1">
      <alignment horizontal="left" vertical="top" wrapText="1"/>
      <protection locked="0"/>
    </xf>
    <xf numFmtId="0" fontId="0" fillId="0" borderId="0" xfId="0" applyAlignment="1">
      <alignment horizontal="left" vertical="top" wrapText="1"/>
    </xf>
    <xf numFmtId="2" fontId="0" fillId="2" borderId="0" xfId="0" applyNumberFormat="1" applyFill="1" applyAlignment="1">
      <alignment horizontal="center"/>
    </xf>
  </cellXfs>
  <cellStyles count="2">
    <cellStyle name="Prozent" xfId="1" builtinId="5"/>
    <cellStyle name="Standard" xfId="0" builtinId="0"/>
  </cellStyles>
  <dxfs count="21">
    <dxf>
      <border>
        <bottom/>
        <vertical/>
        <horizontal/>
      </border>
    </dxf>
    <dxf>
      <font>
        <color theme="0"/>
      </font>
      <fill>
        <patternFill patternType="none">
          <bgColor auto="1"/>
        </patternFill>
      </fill>
    </dxf>
    <dxf>
      <font>
        <color theme="0"/>
      </font>
      <fill>
        <patternFill patternType="none">
          <bgColor auto="1"/>
        </patternFill>
      </fill>
    </dxf>
    <dxf>
      <border>
        <bottom/>
        <vertical/>
        <horizontal/>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border>
        <bottom/>
        <vertical/>
        <horizontal/>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border>
        <bottom/>
        <vertical/>
        <horizontal/>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border>
        <bottom/>
        <vertical/>
        <horizontal/>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border>
        <bottom/>
        <vertical/>
        <horizontal/>
      </border>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128117801588848E-2"/>
          <c:y val="2.5000000000000001E-2"/>
          <c:w val="0.90032965619717564"/>
          <c:h val="0.84926449534717252"/>
        </c:manualLayout>
      </c:layout>
      <c:lineChart>
        <c:grouping val="standard"/>
        <c:varyColors val="0"/>
        <c:ser>
          <c:idx val="0"/>
          <c:order val="0"/>
          <c:tx>
            <c:strRef>
              <c:f>Formular!$F$1</c:f>
              <c:strCache>
                <c:ptCount val="1"/>
                <c:pt idx="0">
                  <c:v>Vertragliche Basis</c:v>
                </c:pt>
              </c:strCache>
            </c:strRef>
          </c:tx>
          <c:spPr>
            <a:ln w="25400" cap="rnd">
              <a:solidFill>
                <a:schemeClr val="accent1"/>
              </a:solidFill>
              <a:round/>
            </a:ln>
            <a:effectLst/>
          </c:spPr>
          <c:marker>
            <c:symbol val="x"/>
            <c:size val="5"/>
            <c:spPr>
              <a:no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Formular!$C$2:$C$42</c:f>
              <c:numCache>
                <c:formatCode>mm/yyyy</c:formatCode>
                <c:ptCount val="41"/>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numCache>
            </c:numRef>
          </c:cat>
          <c:val>
            <c:numRef>
              <c:f>Formular!$F$2:$F$42</c:f>
              <c:numCache>
                <c:formatCode>0.00</c:formatCode>
                <c:ptCount val="41"/>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numCache>
            </c:numRef>
          </c:val>
          <c:smooth val="0"/>
          <c:extLst>
            <c:ext xmlns:c16="http://schemas.microsoft.com/office/drawing/2014/chart" uri="{C3380CC4-5D6E-409C-BE32-E72D297353CC}">
              <c16:uniqueId val="{00000000-BD91-420C-9E43-D0F5BC594278}"/>
            </c:ext>
          </c:extLst>
        </c:ser>
        <c:ser>
          <c:idx val="1"/>
          <c:order val="1"/>
          <c:tx>
            <c:strRef>
              <c:f>Formular!$G$1</c:f>
              <c:strCache>
                <c:ptCount val="1"/>
                <c:pt idx="0">
                  <c:v>untere Grenze</c:v>
                </c:pt>
              </c:strCache>
            </c:strRef>
          </c:tx>
          <c:spPr>
            <a:ln w="25400" cap="rnd">
              <a:solidFill>
                <a:schemeClr val="accent1"/>
              </a:solidFill>
              <a:prstDash val="dash"/>
              <a:round/>
            </a:ln>
            <a:effectLst/>
          </c:spPr>
          <c:marker>
            <c:symbol val="none"/>
          </c:marker>
          <c:cat>
            <c:numRef>
              <c:f>Formular!$C$2:$C$42</c:f>
              <c:numCache>
                <c:formatCode>mm/yyyy</c:formatCode>
                <c:ptCount val="41"/>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numCache>
            </c:numRef>
          </c:cat>
          <c:val>
            <c:numRef>
              <c:f>Formular!$G$2:$G$42</c:f>
              <c:numCache>
                <c:formatCode>0.00</c:formatCode>
                <c:ptCount val="41"/>
                <c:pt idx="1">
                  <c:v>92</c:v>
                </c:pt>
                <c:pt idx="2">
                  <c:v>92</c:v>
                </c:pt>
                <c:pt idx="3">
                  <c:v>92</c:v>
                </c:pt>
                <c:pt idx="4">
                  <c:v>92</c:v>
                </c:pt>
                <c:pt idx="5">
                  <c:v>92</c:v>
                </c:pt>
                <c:pt idx="6">
                  <c:v>92</c:v>
                </c:pt>
                <c:pt idx="7">
                  <c:v>92</c:v>
                </c:pt>
                <c:pt idx="8">
                  <c:v>92</c:v>
                </c:pt>
                <c:pt idx="9">
                  <c:v>92</c:v>
                </c:pt>
                <c:pt idx="10">
                  <c:v>92</c:v>
                </c:pt>
                <c:pt idx="11">
                  <c:v>92</c:v>
                </c:pt>
                <c:pt idx="12">
                  <c:v>92</c:v>
                </c:pt>
                <c:pt idx="13">
                  <c:v>92</c:v>
                </c:pt>
                <c:pt idx="14">
                  <c:v>92</c:v>
                </c:pt>
              </c:numCache>
            </c:numRef>
          </c:val>
          <c:smooth val="0"/>
          <c:extLst>
            <c:ext xmlns:c16="http://schemas.microsoft.com/office/drawing/2014/chart" uri="{C3380CC4-5D6E-409C-BE32-E72D297353CC}">
              <c16:uniqueId val="{00000001-BD91-420C-9E43-D0F5BC594278}"/>
            </c:ext>
          </c:extLst>
        </c:ser>
        <c:ser>
          <c:idx val="2"/>
          <c:order val="2"/>
          <c:tx>
            <c:strRef>
              <c:f>Formular!$H$1</c:f>
              <c:strCache>
                <c:ptCount val="1"/>
                <c:pt idx="0">
                  <c:v>obere Grenze</c:v>
                </c:pt>
              </c:strCache>
            </c:strRef>
          </c:tx>
          <c:spPr>
            <a:ln w="25400" cap="rnd">
              <a:solidFill>
                <a:schemeClr val="accent1"/>
              </a:solidFill>
              <a:prstDash val="dash"/>
              <a:round/>
            </a:ln>
            <a:effectLst/>
          </c:spPr>
          <c:marker>
            <c:symbol val="none"/>
          </c:marker>
          <c:cat>
            <c:numRef>
              <c:f>Formular!$C$2:$C$42</c:f>
              <c:numCache>
                <c:formatCode>mm/yyyy</c:formatCode>
                <c:ptCount val="41"/>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numCache>
            </c:numRef>
          </c:cat>
          <c:val>
            <c:numRef>
              <c:f>Formular!$H$2:$H$42</c:f>
              <c:numCache>
                <c:formatCode>0.00</c:formatCode>
                <c:ptCount val="41"/>
                <c:pt idx="1">
                  <c:v>108</c:v>
                </c:pt>
                <c:pt idx="2">
                  <c:v>108</c:v>
                </c:pt>
                <c:pt idx="3">
                  <c:v>108</c:v>
                </c:pt>
                <c:pt idx="4">
                  <c:v>108</c:v>
                </c:pt>
                <c:pt idx="5">
                  <c:v>108</c:v>
                </c:pt>
                <c:pt idx="6">
                  <c:v>108</c:v>
                </c:pt>
                <c:pt idx="7">
                  <c:v>108</c:v>
                </c:pt>
                <c:pt idx="8">
                  <c:v>108</c:v>
                </c:pt>
                <c:pt idx="9">
                  <c:v>108</c:v>
                </c:pt>
                <c:pt idx="10">
                  <c:v>108</c:v>
                </c:pt>
                <c:pt idx="11">
                  <c:v>108</c:v>
                </c:pt>
                <c:pt idx="12">
                  <c:v>108</c:v>
                </c:pt>
                <c:pt idx="13">
                  <c:v>108</c:v>
                </c:pt>
                <c:pt idx="14">
                  <c:v>108</c:v>
                </c:pt>
              </c:numCache>
            </c:numRef>
          </c:val>
          <c:smooth val="0"/>
          <c:extLst>
            <c:ext xmlns:c16="http://schemas.microsoft.com/office/drawing/2014/chart" uri="{C3380CC4-5D6E-409C-BE32-E72D297353CC}">
              <c16:uniqueId val="{00000002-BD91-420C-9E43-D0F5BC594278}"/>
            </c:ext>
          </c:extLst>
        </c:ser>
        <c:ser>
          <c:idx val="3"/>
          <c:order val="3"/>
          <c:tx>
            <c:strRef>
              <c:f>Formular!$I$1</c:f>
              <c:strCache>
                <c:ptCount val="1"/>
                <c:pt idx="0">
                  <c:v>Werte sachgerechter Index normiert</c:v>
                </c:pt>
              </c:strCache>
            </c:strRef>
          </c:tx>
          <c:spPr>
            <a:ln w="28575" cap="rnd">
              <a:solidFill>
                <a:srgbClr val="FF0000"/>
              </a:solidFill>
              <a:round/>
            </a:ln>
            <a:effectLst/>
          </c:spPr>
          <c:marker>
            <c:symbol val="x"/>
            <c:size val="5"/>
            <c:spPr>
              <a:noFill/>
              <a:ln w="9525">
                <a:solidFill>
                  <a:srgbClr val="FF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Formular!$C$2:$C$42</c:f>
              <c:numCache>
                <c:formatCode>mm/yyyy</c:formatCode>
                <c:ptCount val="41"/>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numCache>
            </c:numRef>
          </c:cat>
          <c:val>
            <c:numRef>
              <c:f>Formular!$I$2:$I$42</c:f>
              <c:numCache>
                <c:formatCode>0.00</c:formatCode>
                <c:ptCount val="41"/>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3-BD91-420C-9E43-D0F5BC594278}"/>
            </c:ext>
          </c:extLst>
        </c:ser>
        <c:ser>
          <c:idx val="4"/>
          <c:order val="4"/>
          <c:tx>
            <c:strRef>
              <c:f>Formular!$J$1</c:f>
              <c:strCache>
                <c:ptCount val="1"/>
                <c:pt idx="0">
                  <c:v>empfohlener anzuwendender Indexwert</c:v>
                </c:pt>
              </c:strCache>
            </c:strRef>
          </c:tx>
          <c:spPr>
            <a:ln w="12700" cap="rnd">
              <a:solidFill>
                <a:schemeClr val="accent1"/>
              </a:solidFill>
              <a:prstDash val="dash"/>
              <a:round/>
            </a:ln>
            <a:effectLst/>
          </c:spPr>
          <c:marker>
            <c:symbol val="diamond"/>
            <c:size val="7"/>
            <c:spPr>
              <a:solidFill>
                <a:schemeClr val="tx1"/>
              </a:solidFill>
              <a:ln w="9525">
                <a:solidFill>
                  <a:schemeClr val="tx1"/>
                </a:solidFill>
              </a:ln>
              <a:effectLst/>
            </c:spPr>
          </c:marker>
          <c:cat>
            <c:numRef>
              <c:f>Formular!$C$2:$C$42</c:f>
              <c:numCache>
                <c:formatCode>mm/yyyy</c:formatCode>
                <c:ptCount val="41"/>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numCache>
            </c:numRef>
          </c:cat>
          <c:val>
            <c:numRef>
              <c:f>Formular!$J$2:$J$42</c:f>
              <c:numCache>
                <c:formatCode>0.00</c:formatCode>
                <c:ptCount val="41"/>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4-BD91-420C-9E43-D0F5BC594278}"/>
            </c:ext>
          </c:extLst>
        </c:ser>
        <c:dLbls>
          <c:showLegendKey val="0"/>
          <c:showVal val="0"/>
          <c:showCatName val="0"/>
          <c:showSerName val="0"/>
          <c:showPercent val="0"/>
          <c:showBubbleSize val="0"/>
        </c:dLbls>
        <c:marker val="1"/>
        <c:smooth val="0"/>
        <c:axId val="999528048"/>
        <c:axId val="999529688"/>
      </c:lineChart>
      <c:dateAx>
        <c:axId val="9995280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9529688"/>
        <c:crosses val="autoZero"/>
        <c:auto val="1"/>
        <c:lblOffset val="100"/>
        <c:baseTimeUnit val="months"/>
      </c:dateAx>
      <c:valAx>
        <c:axId val="99952968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9528048"/>
        <c:crosses val="autoZero"/>
        <c:crossBetween val="between"/>
      </c:valAx>
      <c:spPr>
        <a:noFill/>
        <a:ln>
          <a:noFill/>
        </a:ln>
        <a:effectLst/>
      </c:spPr>
    </c:plotArea>
    <c:legend>
      <c:legendPos val="b"/>
      <c:layout>
        <c:manualLayout>
          <c:xMode val="edge"/>
          <c:yMode val="edge"/>
          <c:x val="0.15135796209616809"/>
          <c:y val="0.51107874015748034"/>
          <c:w val="0.52711607464309029"/>
          <c:h val="0.20739769558116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128117801588848E-2"/>
          <c:y val="2.5000000000000001E-2"/>
          <c:w val="0.90032965619717564"/>
          <c:h val="0.84926449534717252"/>
        </c:manualLayout>
      </c:layout>
      <c:lineChart>
        <c:grouping val="standard"/>
        <c:varyColors val="0"/>
        <c:ser>
          <c:idx val="0"/>
          <c:order val="0"/>
          <c:tx>
            <c:strRef>
              <c:f>'Muster Fest'!$F$1</c:f>
              <c:strCache>
                <c:ptCount val="1"/>
                <c:pt idx="0">
                  <c:v>Vertragliche Basis</c:v>
                </c:pt>
              </c:strCache>
            </c:strRef>
          </c:tx>
          <c:spPr>
            <a:ln w="25400" cap="rnd">
              <a:solidFill>
                <a:schemeClr val="accent1"/>
              </a:solidFill>
              <a:round/>
            </a:ln>
            <a:effectLst/>
          </c:spPr>
          <c:marker>
            <c:symbol val="x"/>
            <c:size val="5"/>
            <c:spPr>
              <a:no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'Muster Fest'!$C$2:$C$44</c:f>
              <c:numCache>
                <c:formatCode>mm/yyyy</c:formatCode>
                <c:ptCount val="43"/>
                <c:pt idx="1">
                  <c:v>44136</c:v>
                </c:pt>
                <c:pt idx="2">
                  <c:v>44166</c:v>
                </c:pt>
                <c:pt idx="3">
                  <c:v>44197</c:v>
                </c:pt>
                <c:pt idx="4">
                  <c:v>44228</c:v>
                </c:pt>
                <c:pt idx="5">
                  <c:v>44256</c:v>
                </c:pt>
              </c:numCache>
            </c:numRef>
          </c:cat>
          <c:val>
            <c:numRef>
              <c:f>'Muster Fest'!$F$2:$F$44</c:f>
              <c:numCache>
                <c:formatCode>0.00</c:formatCode>
                <c:ptCount val="43"/>
                <c:pt idx="1">
                  <c:v>100</c:v>
                </c:pt>
                <c:pt idx="2">
                  <c:v>100</c:v>
                </c:pt>
                <c:pt idx="3">
                  <c:v>100</c:v>
                </c:pt>
                <c:pt idx="4">
                  <c:v>100</c:v>
                </c:pt>
                <c:pt idx="5">
                  <c:v>100</c:v>
                </c:pt>
              </c:numCache>
            </c:numRef>
          </c:val>
          <c:smooth val="0"/>
          <c:extLst>
            <c:ext xmlns:c16="http://schemas.microsoft.com/office/drawing/2014/chart" uri="{C3380CC4-5D6E-409C-BE32-E72D297353CC}">
              <c16:uniqueId val="{00000000-97E3-4E37-A35A-E66B284D4ACF}"/>
            </c:ext>
          </c:extLst>
        </c:ser>
        <c:ser>
          <c:idx val="1"/>
          <c:order val="1"/>
          <c:tx>
            <c:strRef>
              <c:f>'Muster Fest'!$G$1</c:f>
              <c:strCache>
                <c:ptCount val="1"/>
                <c:pt idx="0">
                  <c:v>untere Grenze</c:v>
                </c:pt>
              </c:strCache>
            </c:strRef>
          </c:tx>
          <c:spPr>
            <a:ln w="25400" cap="rnd">
              <a:solidFill>
                <a:schemeClr val="accent1"/>
              </a:solidFill>
              <a:prstDash val="dash"/>
              <a:round/>
            </a:ln>
            <a:effectLst/>
          </c:spPr>
          <c:marker>
            <c:symbol val="none"/>
          </c:marker>
          <c:cat>
            <c:numRef>
              <c:f>'Muster Fest'!$C$2:$C$44</c:f>
              <c:numCache>
                <c:formatCode>mm/yyyy</c:formatCode>
                <c:ptCount val="43"/>
                <c:pt idx="1">
                  <c:v>44136</c:v>
                </c:pt>
                <c:pt idx="2">
                  <c:v>44166</c:v>
                </c:pt>
                <c:pt idx="3">
                  <c:v>44197</c:v>
                </c:pt>
                <c:pt idx="4">
                  <c:v>44228</c:v>
                </c:pt>
                <c:pt idx="5">
                  <c:v>44256</c:v>
                </c:pt>
              </c:numCache>
            </c:numRef>
          </c:cat>
          <c:val>
            <c:numRef>
              <c:f>'Muster Fest'!$G$2:$G$44</c:f>
              <c:numCache>
                <c:formatCode>0.00</c:formatCode>
                <c:ptCount val="43"/>
                <c:pt idx="1">
                  <c:v>92</c:v>
                </c:pt>
                <c:pt idx="2">
                  <c:v>92</c:v>
                </c:pt>
                <c:pt idx="3">
                  <c:v>92</c:v>
                </c:pt>
                <c:pt idx="4">
                  <c:v>92</c:v>
                </c:pt>
                <c:pt idx="5">
                  <c:v>92</c:v>
                </c:pt>
              </c:numCache>
            </c:numRef>
          </c:val>
          <c:smooth val="0"/>
          <c:extLst>
            <c:ext xmlns:c16="http://schemas.microsoft.com/office/drawing/2014/chart" uri="{C3380CC4-5D6E-409C-BE32-E72D297353CC}">
              <c16:uniqueId val="{00000001-97E3-4E37-A35A-E66B284D4ACF}"/>
            </c:ext>
          </c:extLst>
        </c:ser>
        <c:ser>
          <c:idx val="2"/>
          <c:order val="2"/>
          <c:tx>
            <c:strRef>
              <c:f>'Muster Fest'!$H$1</c:f>
              <c:strCache>
                <c:ptCount val="1"/>
                <c:pt idx="0">
                  <c:v>obere Grenze</c:v>
                </c:pt>
              </c:strCache>
            </c:strRef>
          </c:tx>
          <c:spPr>
            <a:ln w="25400" cap="rnd">
              <a:solidFill>
                <a:schemeClr val="accent1"/>
              </a:solidFill>
              <a:prstDash val="dash"/>
              <a:round/>
            </a:ln>
            <a:effectLst/>
          </c:spPr>
          <c:marker>
            <c:symbol val="none"/>
          </c:marker>
          <c:cat>
            <c:numRef>
              <c:f>'Muster Fest'!$C$2:$C$44</c:f>
              <c:numCache>
                <c:formatCode>mm/yyyy</c:formatCode>
                <c:ptCount val="43"/>
                <c:pt idx="1">
                  <c:v>44136</c:v>
                </c:pt>
                <c:pt idx="2">
                  <c:v>44166</c:v>
                </c:pt>
                <c:pt idx="3">
                  <c:v>44197</c:v>
                </c:pt>
                <c:pt idx="4">
                  <c:v>44228</c:v>
                </c:pt>
                <c:pt idx="5">
                  <c:v>44256</c:v>
                </c:pt>
              </c:numCache>
            </c:numRef>
          </c:cat>
          <c:val>
            <c:numRef>
              <c:f>'Muster Fest'!$H$2:$H$44</c:f>
              <c:numCache>
                <c:formatCode>0.00</c:formatCode>
                <c:ptCount val="43"/>
                <c:pt idx="1">
                  <c:v>108</c:v>
                </c:pt>
                <c:pt idx="2">
                  <c:v>108</c:v>
                </c:pt>
                <c:pt idx="3">
                  <c:v>108</c:v>
                </c:pt>
                <c:pt idx="4">
                  <c:v>108</c:v>
                </c:pt>
                <c:pt idx="5">
                  <c:v>108</c:v>
                </c:pt>
              </c:numCache>
            </c:numRef>
          </c:val>
          <c:smooth val="0"/>
          <c:extLst>
            <c:ext xmlns:c16="http://schemas.microsoft.com/office/drawing/2014/chart" uri="{C3380CC4-5D6E-409C-BE32-E72D297353CC}">
              <c16:uniqueId val="{00000002-97E3-4E37-A35A-E66B284D4ACF}"/>
            </c:ext>
          </c:extLst>
        </c:ser>
        <c:ser>
          <c:idx val="3"/>
          <c:order val="3"/>
          <c:tx>
            <c:strRef>
              <c:f>'Muster Fest'!$I$1</c:f>
              <c:strCache>
                <c:ptCount val="1"/>
                <c:pt idx="0">
                  <c:v>Werte sachgerechter Index normiert</c:v>
                </c:pt>
              </c:strCache>
            </c:strRef>
          </c:tx>
          <c:spPr>
            <a:ln w="28575" cap="rnd">
              <a:solidFill>
                <a:srgbClr val="FF0000"/>
              </a:solidFill>
              <a:round/>
            </a:ln>
            <a:effectLst/>
          </c:spPr>
          <c:marker>
            <c:symbol val="x"/>
            <c:size val="5"/>
            <c:spPr>
              <a:noFill/>
              <a:ln w="9525">
                <a:solidFill>
                  <a:srgbClr val="FF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'Muster Fest'!$C$2:$C$44</c:f>
              <c:numCache>
                <c:formatCode>mm/yyyy</c:formatCode>
                <c:ptCount val="43"/>
                <c:pt idx="1">
                  <c:v>44136</c:v>
                </c:pt>
                <c:pt idx="2">
                  <c:v>44166</c:v>
                </c:pt>
                <c:pt idx="3">
                  <c:v>44197</c:v>
                </c:pt>
                <c:pt idx="4">
                  <c:v>44228</c:v>
                </c:pt>
                <c:pt idx="5">
                  <c:v>44256</c:v>
                </c:pt>
              </c:numCache>
            </c:numRef>
          </c:cat>
          <c:val>
            <c:numRef>
              <c:f>'Muster Fest'!$I$2:$I$44</c:f>
              <c:numCache>
                <c:formatCode>0.00</c:formatCode>
                <c:ptCount val="43"/>
                <c:pt idx="1">
                  <c:v>100</c:v>
                </c:pt>
                <c:pt idx="2">
                  <c:v>104.59083539551155</c:v>
                </c:pt>
                <c:pt idx="3">
                  <c:v>118.37590750064</c:v>
                </c:pt>
                <c:pt idx="4">
                  <c:v>127.25566942571893</c:v>
                </c:pt>
                <c:pt idx="5">
                  <c:v>131.81582984896323</c:v>
                </c:pt>
              </c:numCache>
            </c:numRef>
          </c:val>
          <c:smooth val="0"/>
          <c:extLst>
            <c:ext xmlns:c16="http://schemas.microsoft.com/office/drawing/2014/chart" uri="{C3380CC4-5D6E-409C-BE32-E72D297353CC}">
              <c16:uniqueId val="{00000003-97E3-4E37-A35A-E66B284D4ACF}"/>
            </c:ext>
          </c:extLst>
        </c:ser>
        <c:ser>
          <c:idx val="4"/>
          <c:order val="4"/>
          <c:tx>
            <c:strRef>
              <c:f>'Muster Fest'!$J$1</c:f>
              <c:strCache>
                <c:ptCount val="1"/>
                <c:pt idx="0">
                  <c:v>empfohlener anzuwendender Indexwert</c:v>
                </c:pt>
              </c:strCache>
            </c:strRef>
          </c:tx>
          <c:spPr>
            <a:ln w="12700" cap="rnd">
              <a:solidFill>
                <a:schemeClr val="accent1"/>
              </a:solidFill>
              <a:prstDash val="dash"/>
              <a:round/>
            </a:ln>
            <a:effectLst/>
          </c:spPr>
          <c:marker>
            <c:symbol val="diamond"/>
            <c:size val="7"/>
            <c:spPr>
              <a:solidFill>
                <a:schemeClr val="tx1"/>
              </a:solidFill>
              <a:ln w="9525">
                <a:solidFill>
                  <a:schemeClr val="tx1"/>
                </a:solidFill>
              </a:ln>
              <a:effectLst/>
            </c:spPr>
          </c:marker>
          <c:cat>
            <c:numRef>
              <c:f>'Muster Fest'!$C$2:$C$44</c:f>
              <c:numCache>
                <c:formatCode>mm/yyyy</c:formatCode>
                <c:ptCount val="43"/>
                <c:pt idx="1">
                  <c:v>44136</c:v>
                </c:pt>
                <c:pt idx="2">
                  <c:v>44166</c:v>
                </c:pt>
                <c:pt idx="3">
                  <c:v>44197</c:v>
                </c:pt>
                <c:pt idx="4">
                  <c:v>44228</c:v>
                </c:pt>
                <c:pt idx="5">
                  <c:v>44256</c:v>
                </c:pt>
              </c:numCache>
            </c:numRef>
          </c:cat>
          <c:val>
            <c:numRef>
              <c:f>'Muster Fest'!$J$2:$J$44</c:f>
              <c:numCache>
                <c:formatCode>0.00</c:formatCode>
                <c:ptCount val="43"/>
                <c:pt idx="1">
                  <c:v>100</c:v>
                </c:pt>
                <c:pt idx="2">
                  <c:v>100</c:v>
                </c:pt>
                <c:pt idx="3">
                  <c:v>110.37590750064</c:v>
                </c:pt>
                <c:pt idx="4">
                  <c:v>119.25566942571893</c:v>
                </c:pt>
                <c:pt idx="5">
                  <c:v>123.81582984896323</c:v>
                </c:pt>
              </c:numCache>
            </c:numRef>
          </c:val>
          <c:smooth val="0"/>
          <c:extLst>
            <c:ext xmlns:c16="http://schemas.microsoft.com/office/drawing/2014/chart" uri="{C3380CC4-5D6E-409C-BE32-E72D297353CC}">
              <c16:uniqueId val="{00000004-97E3-4E37-A35A-E66B284D4ACF}"/>
            </c:ext>
          </c:extLst>
        </c:ser>
        <c:dLbls>
          <c:showLegendKey val="0"/>
          <c:showVal val="0"/>
          <c:showCatName val="0"/>
          <c:showSerName val="0"/>
          <c:showPercent val="0"/>
          <c:showBubbleSize val="0"/>
        </c:dLbls>
        <c:marker val="1"/>
        <c:smooth val="0"/>
        <c:axId val="999528048"/>
        <c:axId val="999529688"/>
      </c:lineChart>
      <c:dateAx>
        <c:axId val="9995280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9529688"/>
        <c:crosses val="autoZero"/>
        <c:auto val="1"/>
        <c:lblOffset val="100"/>
        <c:baseTimeUnit val="months"/>
      </c:dateAx>
      <c:valAx>
        <c:axId val="999529688"/>
        <c:scaling>
          <c:orientation val="minMax"/>
          <c:min val="8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9528048"/>
        <c:crosses val="autoZero"/>
        <c:crossBetween val="between"/>
      </c:valAx>
      <c:spPr>
        <a:noFill/>
        <a:ln>
          <a:noFill/>
        </a:ln>
        <a:effectLst/>
      </c:spPr>
    </c:plotArea>
    <c:legend>
      <c:legendPos val="b"/>
      <c:layout>
        <c:manualLayout>
          <c:xMode val="edge"/>
          <c:yMode val="edge"/>
          <c:x val="0.10106749569191636"/>
          <c:y val="4.6447384639976767E-2"/>
          <c:w val="0.52711607464309029"/>
          <c:h val="0.20739769558116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128117801588848E-2"/>
          <c:y val="2.5000000000000001E-2"/>
          <c:w val="0.90032965619717564"/>
          <c:h val="0.84926449534717252"/>
        </c:manualLayout>
      </c:layout>
      <c:lineChart>
        <c:grouping val="standard"/>
        <c:varyColors val="0"/>
        <c:ser>
          <c:idx val="0"/>
          <c:order val="0"/>
          <c:tx>
            <c:strRef>
              <c:f>'Muster Veränderlich 1'!$F$1</c:f>
              <c:strCache>
                <c:ptCount val="1"/>
                <c:pt idx="0">
                  <c:v>Vertragliche Basis</c:v>
                </c:pt>
              </c:strCache>
            </c:strRef>
          </c:tx>
          <c:spPr>
            <a:ln w="25400" cap="rnd">
              <a:solidFill>
                <a:schemeClr val="accent1"/>
              </a:solidFill>
              <a:round/>
            </a:ln>
            <a:effectLst/>
          </c:spPr>
          <c:marker>
            <c:symbol val="x"/>
            <c:size val="5"/>
            <c:spPr>
              <a:no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'Muster Veränderlich 1'!$C$2:$C$34</c:f>
              <c:numCache>
                <c:formatCode>mm/yyyy</c:formatCode>
                <c:ptCount val="33"/>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numCache>
            </c:numRef>
          </c:cat>
          <c:val>
            <c:numRef>
              <c:f>'Muster Veränderlich 1'!$F$2:$F$34</c:f>
              <c:numCache>
                <c:formatCode>0.00</c:formatCode>
                <c:ptCount val="33"/>
                <c:pt idx="1">
                  <c:v>110.96</c:v>
                </c:pt>
                <c:pt idx="2">
                  <c:v>111.11</c:v>
                </c:pt>
                <c:pt idx="3">
                  <c:v>111.38</c:v>
                </c:pt>
                <c:pt idx="4">
                  <c:v>111.59</c:v>
                </c:pt>
                <c:pt idx="5">
                  <c:v>111.48</c:v>
                </c:pt>
                <c:pt idx="6">
                  <c:v>111.88</c:v>
                </c:pt>
                <c:pt idx="7">
                  <c:v>111.95</c:v>
                </c:pt>
                <c:pt idx="8">
                  <c:v>112.73</c:v>
                </c:pt>
                <c:pt idx="9">
                  <c:v>116.23590299999999</c:v>
                </c:pt>
                <c:pt idx="10">
                  <c:v>117.91557999999999</c:v>
                </c:pt>
                <c:pt idx="11">
                  <c:v>120.02363099999999</c:v>
                </c:pt>
                <c:pt idx="12">
                  <c:v>122</c:v>
                </c:pt>
              </c:numCache>
            </c:numRef>
          </c:val>
          <c:smooth val="0"/>
          <c:extLst>
            <c:ext xmlns:c16="http://schemas.microsoft.com/office/drawing/2014/chart" uri="{C3380CC4-5D6E-409C-BE32-E72D297353CC}">
              <c16:uniqueId val="{00000000-E8E0-4E4F-B8A4-2CC175999BCF}"/>
            </c:ext>
          </c:extLst>
        </c:ser>
        <c:ser>
          <c:idx val="1"/>
          <c:order val="1"/>
          <c:tx>
            <c:strRef>
              <c:f>'Muster Veränderlich 1'!$G$1</c:f>
              <c:strCache>
                <c:ptCount val="1"/>
                <c:pt idx="0">
                  <c:v>untere Grenze</c:v>
                </c:pt>
              </c:strCache>
            </c:strRef>
          </c:tx>
          <c:spPr>
            <a:ln w="25400" cap="rnd">
              <a:solidFill>
                <a:schemeClr val="accent1"/>
              </a:solidFill>
              <a:prstDash val="dash"/>
              <a:round/>
            </a:ln>
            <a:effectLst/>
          </c:spPr>
          <c:marker>
            <c:symbol val="none"/>
          </c:marker>
          <c:cat>
            <c:numRef>
              <c:f>'Muster Veränderlich 1'!$C$2:$C$34</c:f>
              <c:numCache>
                <c:formatCode>mm/yyyy</c:formatCode>
                <c:ptCount val="33"/>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numCache>
            </c:numRef>
          </c:cat>
          <c:val>
            <c:numRef>
              <c:f>'Muster Veränderlich 1'!$G$2:$G$34</c:f>
              <c:numCache>
                <c:formatCode>0.00</c:formatCode>
                <c:ptCount val="33"/>
                <c:pt idx="1">
                  <c:v>102.08320000000001</c:v>
                </c:pt>
                <c:pt idx="2">
                  <c:v>102.22120000000001</c:v>
                </c:pt>
                <c:pt idx="3">
                  <c:v>102.4696</c:v>
                </c:pt>
                <c:pt idx="4">
                  <c:v>102.6628</c:v>
                </c:pt>
                <c:pt idx="5">
                  <c:v>102.56160000000001</c:v>
                </c:pt>
                <c:pt idx="6">
                  <c:v>102.92959999999999</c:v>
                </c:pt>
                <c:pt idx="7">
                  <c:v>102.99400000000001</c:v>
                </c:pt>
                <c:pt idx="8">
                  <c:v>103.7116</c:v>
                </c:pt>
                <c:pt idx="9">
                  <c:v>106.93703076</c:v>
                </c:pt>
                <c:pt idx="10">
                  <c:v>108.48233359999999</c:v>
                </c:pt>
                <c:pt idx="11">
                  <c:v>110.42174052</c:v>
                </c:pt>
                <c:pt idx="12">
                  <c:v>112.24000000000001</c:v>
                </c:pt>
              </c:numCache>
            </c:numRef>
          </c:val>
          <c:smooth val="0"/>
          <c:extLst>
            <c:ext xmlns:c16="http://schemas.microsoft.com/office/drawing/2014/chart" uri="{C3380CC4-5D6E-409C-BE32-E72D297353CC}">
              <c16:uniqueId val="{00000001-E8E0-4E4F-B8A4-2CC175999BCF}"/>
            </c:ext>
          </c:extLst>
        </c:ser>
        <c:ser>
          <c:idx val="2"/>
          <c:order val="2"/>
          <c:tx>
            <c:strRef>
              <c:f>'Muster Veränderlich 1'!$H$1</c:f>
              <c:strCache>
                <c:ptCount val="1"/>
                <c:pt idx="0">
                  <c:v>obere Grenze</c:v>
                </c:pt>
              </c:strCache>
            </c:strRef>
          </c:tx>
          <c:spPr>
            <a:ln w="25400" cap="rnd">
              <a:solidFill>
                <a:schemeClr val="accent1"/>
              </a:solidFill>
              <a:prstDash val="dash"/>
              <a:round/>
            </a:ln>
            <a:effectLst/>
          </c:spPr>
          <c:marker>
            <c:symbol val="none"/>
          </c:marker>
          <c:cat>
            <c:numRef>
              <c:f>'Muster Veränderlich 1'!$C$2:$C$34</c:f>
              <c:numCache>
                <c:formatCode>mm/yyyy</c:formatCode>
                <c:ptCount val="33"/>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numCache>
            </c:numRef>
          </c:cat>
          <c:val>
            <c:numRef>
              <c:f>'Muster Veränderlich 1'!$H$2:$H$34</c:f>
              <c:numCache>
                <c:formatCode>0.00</c:formatCode>
                <c:ptCount val="33"/>
                <c:pt idx="1">
                  <c:v>119.8368</c:v>
                </c:pt>
                <c:pt idx="2">
                  <c:v>119.9988</c:v>
                </c:pt>
                <c:pt idx="3">
                  <c:v>120.29040000000001</c:v>
                </c:pt>
                <c:pt idx="4">
                  <c:v>120.51720000000002</c:v>
                </c:pt>
                <c:pt idx="5">
                  <c:v>120.39840000000001</c:v>
                </c:pt>
                <c:pt idx="6">
                  <c:v>120.8304</c:v>
                </c:pt>
                <c:pt idx="7">
                  <c:v>120.90600000000001</c:v>
                </c:pt>
                <c:pt idx="8">
                  <c:v>121.74840000000002</c:v>
                </c:pt>
                <c:pt idx="9">
                  <c:v>125.53477524</c:v>
                </c:pt>
                <c:pt idx="10">
                  <c:v>127.34882639999999</c:v>
                </c:pt>
                <c:pt idx="11">
                  <c:v>129.62552148</c:v>
                </c:pt>
                <c:pt idx="12">
                  <c:v>131.76000000000002</c:v>
                </c:pt>
              </c:numCache>
            </c:numRef>
          </c:val>
          <c:smooth val="0"/>
          <c:extLst>
            <c:ext xmlns:c16="http://schemas.microsoft.com/office/drawing/2014/chart" uri="{C3380CC4-5D6E-409C-BE32-E72D297353CC}">
              <c16:uniqueId val="{00000002-E8E0-4E4F-B8A4-2CC175999BCF}"/>
            </c:ext>
          </c:extLst>
        </c:ser>
        <c:ser>
          <c:idx val="3"/>
          <c:order val="3"/>
          <c:tx>
            <c:strRef>
              <c:f>'Muster Veränderlich 1'!$I$1</c:f>
              <c:strCache>
                <c:ptCount val="1"/>
                <c:pt idx="0">
                  <c:v>Werte sachgerechter Index normiert</c:v>
                </c:pt>
              </c:strCache>
            </c:strRef>
          </c:tx>
          <c:spPr>
            <a:ln w="28575" cap="rnd">
              <a:solidFill>
                <a:srgbClr val="FF0000"/>
              </a:solidFill>
              <a:round/>
            </a:ln>
            <a:effectLst/>
          </c:spPr>
          <c:marker>
            <c:symbol val="x"/>
            <c:size val="5"/>
            <c:spPr>
              <a:noFill/>
              <a:ln w="9525">
                <a:solidFill>
                  <a:srgbClr val="FF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'Muster Veränderlich 1'!$C$2:$C$34</c:f>
              <c:numCache>
                <c:formatCode>mm/yyyy</c:formatCode>
                <c:ptCount val="33"/>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numCache>
            </c:numRef>
          </c:cat>
          <c:val>
            <c:numRef>
              <c:f>'Muster Veränderlich 1'!$I$2:$I$34</c:f>
              <c:numCache>
                <c:formatCode>0.00</c:formatCode>
                <c:ptCount val="33"/>
                <c:pt idx="1">
                  <c:v>110.96</c:v>
                </c:pt>
                <c:pt idx="2">
                  <c:v>107.86599722029186</c:v>
                </c:pt>
                <c:pt idx="3">
                  <c:v>107.35514940931201</c:v>
                </c:pt>
                <c:pt idx="4">
                  <c:v>106.93104933981931</c:v>
                </c:pt>
                <c:pt idx="5">
                  <c:v>107.99129951355107</c:v>
                </c:pt>
                <c:pt idx="6">
                  <c:v>108.42503822098678</c:v>
                </c:pt>
                <c:pt idx="7">
                  <c:v>112.95519805420429</c:v>
                </c:pt>
                <c:pt idx="8">
                  <c:v>118.1407852675469</c:v>
                </c:pt>
                <c:pt idx="9">
                  <c:v>133.71174076580957</c:v>
                </c:pt>
                <c:pt idx="10">
                  <c:v>143.74189343502431</c:v>
                </c:pt>
                <c:pt idx="11">
                  <c:v>148.89283167268937</c:v>
                </c:pt>
                <c:pt idx="12">
                  <c:v>130.12161223071578</c:v>
                </c:pt>
              </c:numCache>
            </c:numRef>
          </c:val>
          <c:smooth val="0"/>
          <c:extLst>
            <c:ext xmlns:c16="http://schemas.microsoft.com/office/drawing/2014/chart" uri="{C3380CC4-5D6E-409C-BE32-E72D297353CC}">
              <c16:uniqueId val="{00000003-E8E0-4E4F-B8A4-2CC175999BCF}"/>
            </c:ext>
          </c:extLst>
        </c:ser>
        <c:ser>
          <c:idx val="4"/>
          <c:order val="4"/>
          <c:tx>
            <c:strRef>
              <c:f>'Muster Veränderlich 1'!$J$1</c:f>
              <c:strCache>
                <c:ptCount val="1"/>
                <c:pt idx="0">
                  <c:v>empfohlener anzuwendender Indexwert</c:v>
                </c:pt>
              </c:strCache>
            </c:strRef>
          </c:tx>
          <c:spPr>
            <a:ln w="12700" cap="rnd">
              <a:solidFill>
                <a:schemeClr val="accent1"/>
              </a:solidFill>
              <a:prstDash val="dash"/>
              <a:round/>
            </a:ln>
            <a:effectLst/>
          </c:spPr>
          <c:marker>
            <c:symbol val="diamond"/>
            <c:size val="7"/>
            <c:spPr>
              <a:solidFill>
                <a:schemeClr val="tx1"/>
              </a:solidFill>
              <a:ln w="9525">
                <a:solidFill>
                  <a:schemeClr val="tx1"/>
                </a:solidFill>
              </a:ln>
              <a:effectLst/>
            </c:spPr>
          </c:marker>
          <c:cat>
            <c:numRef>
              <c:f>'Muster Veränderlich 1'!$C$2:$C$34</c:f>
              <c:numCache>
                <c:formatCode>mm/yyyy</c:formatCode>
                <c:ptCount val="33"/>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numCache>
            </c:numRef>
          </c:cat>
          <c:val>
            <c:numRef>
              <c:f>'Muster Veränderlich 1'!$J$2:$J$34</c:f>
              <c:numCache>
                <c:formatCode>0.00</c:formatCode>
                <c:ptCount val="33"/>
                <c:pt idx="1">
                  <c:v>110.96</c:v>
                </c:pt>
                <c:pt idx="2">
                  <c:v>111.11</c:v>
                </c:pt>
                <c:pt idx="3">
                  <c:v>111.38</c:v>
                </c:pt>
                <c:pt idx="4">
                  <c:v>111.59</c:v>
                </c:pt>
                <c:pt idx="5">
                  <c:v>111.48</c:v>
                </c:pt>
                <c:pt idx="6">
                  <c:v>111.88</c:v>
                </c:pt>
                <c:pt idx="7">
                  <c:v>111.95</c:v>
                </c:pt>
                <c:pt idx="8">
                  <c:v>112.73</c:v>
                </c:pt>
                <c:pt idx="9">
                  <c:v>133.71174076580957</c:v>
                </c:pt>
                <c:pt idx="10">
                  <c:v>143.74189343502431</c:v>
                </c:pt>
                <c:pt idx="11">
                  <c:v>148.89283167268937</c:v>
                </c:pt>
                <c:pt idx="12">
                  <c:v>122</c:v>
                </c:pt>
              </c:numCache>
            </c:numRef>
          </c:val>
          <c:smooth val="0"/>
          <c:extLst>
            <c:ext xmlns:c16="http://schemas.microsoft.com/office/drawing/2014/chart" uri="{C3380CC4-5D6E-409C-BE32-E72D297353CC}">
              <c16:uniqueId val="{00000004-E8E0-4E4F-B8A4-2CC175999BCF}"/>
            </c:ext>
          </c:extLst>
        </c:ser>
        <c:dLbls>
          <c:showLegendKey val="0"/>
          <c:showVal val="0"/>
          <c:showCatName val="0"/>
          <c:showSerName val="0"/>
          <c:showPercent val="0"/>
          <c:showBubbleSize val="0"/>
        </c:dLbls>
        <c:marker val="1"/>
        <c:smooth val="0"/>
        <c:axId val="999528048"/>
        <c:axId val="999529688"/>
      </c:lineChart>
      <c:dateAx>
        <c:axId val="9995280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9529688"/>
        <c:crosses val="autoZero"/>
        <c:auto val="1"/>
        <c:lblOffset val="100"/>
        <c:baseTimeUnit val="months"/>
      </c:dateAx>
      <c:valAx>
        <c:axId val="999529688"/>
        <c:scaling>
          <c:orientation val="minMax"/>
          <c:min val="8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9528048"/>
        <c:crosses val="autoZero"/>
        <c:crossBetween val="between"/>
      </c:valAx>
      <c:spPr>
        <a:noFill/>
        <a:ln>
          <a:noFill/>
        </a:ln>
        <a:effectLst/>
      </c:spPr>
    </c:plotArea>
    <c:legend>
      <c:legendPos val="b"/>
      <c:layout>
        <c:manualLayout>
          <c:xMode val="edge"/>
          <c:yMode val="edge"/>
          <c:x val="0.12511942030213144"/>
          <c:y val="2.9768307163691929E-2"/>
          <c:w val="0.52711607464309029"/>
          <c:h val="0.20739769558116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128117801588848E-2"/>
          <c:y val="2.5000000000000001E-2"/>
          <c:w val="0.90032965619717564"/>
          <c:h val="0.84926449534717252"/>
        </c:manualLayout>
      </c:layout>
      <c:lineChart>
        <c:grouping val="standard"/>
        <c:varyColors val="0"/>
        <c:ser>
          <c:idx val="0"/>
          <c:order val="0"/>
          <c:tx>
            <c:strRef>
              <c:f>'Muster Veränderlich 2'!$F$1</c:f>
              <c:strCache>
                <c:ptCount val="1"/>
                <c:pt idx="0">
                  <c:v>Vertragliche Basis</c:v>
                </c:pt>
              </c:strCache>
            </c:strRef>
          </c:tx>
          <c:spPr>
            <a:ln w="25400" cap="rnd">
              <a:solidFill>
                <a:schemeClr val="accent1"/>
              </a:solidFill>
              <a:round/>
            </a:ln>
            <a:effectLst/>
          </c:spPr>
          <c:marker>
            <c:symbol val="x"/>
            <c:size val="5"/>
            <c:spPr>
              <a:no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'Muster Veränderlich 2'!$C$3:$C$25</c:f>
              <c:numCache>
                <c:formatCode>mm/yyyy</c:formatCode>
                <c:ptCount val="23"/>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'Muster Veränderlich 2'!$F$3:$F$25</c:f>
              <c:numCache>
                <c:formatCode>0.00</c:formatCode>
                <c:ptCount val="23"/>
                <c:pt idx="0">
                  <c:v>108.4</c:v>
                </c:pt>
                <c:pt idx="1">
                  <c:v>107.6</c:v>
                </c:pt>
                <c:pt idx="2">
                  <c:v>107.4</c:v>
                </c:pt>
                <c:pt idx="3">
                  <c:v>108.2</c:v>
                </c:pt>
                <c:pt idx="4">
                  <c:v>107.5</c:v>
                </c:pt>
                <c:pt idx="5">
                  <c:v>106.8</c:v>
                </c:pt>
                <c:pt idx="6">
                  <c:v>105.7</c:v>
                </c:pt>
                <c:pt idx="7">
                  <c:v>104</c:v>
                </c:pt>
                <c:pt idx="8">
                  <c:v>104.4</c:v>
                </c:pt>
                <c:pt idx="9">
                  <c:v>104.9</c:v>
                </c:pt>
                <c:pt idx="10">
                  <c:v>105</c:v>
                </c:pt>
                <c:pt idx="11">
                  <c:v>104.8</c:v>
                </c:pt>
                <c:pt idx="12">
                  <c:v>105.1</c:v>
                </c:pt>
                <c:pt idx="13">
                  <c:v>105.1</c:v>
                </c:pt>
                <c:pt idx="14">
                  <c:v>105.7</c:v>
                </c:pt>
                <c:pt idx="15">
                  <c:v>107.07840000000002</c:v>
                </c:pt>
                <c:pt idx="16">
                  <c:v>108.97920000000001</c:v>
                </c:pt>
                <c:pt idx="17">
                  <c:v>110.77440000000001</c:v>
                </c:pt>
                <c:pt idx="18">
                  <c:v>114.3648</c:v>
                </c:pt>
              </c:numCache>
            </c:numRef>
          </c:val>
          <c:smooth val="0"/>
          <c:extLst>
            <c:ext xmlns:c16="http://schemas.microsoft.com/office/drawing/2014/chart" uri="{C3380CC4-5D6E-409C-BE32-E72D297353CC}">
              <c16:uniqueId val="{00000000-07BB-48C3-8749-F62048C1665A}"/>
            </c:ext>
          </c:extLst>
        </c:ser>
        <c:ser>
          <c:idx val="1"/>
          <c:order val="1"/>
          <c:tx>
            <c:strRef>
              <c:f>'Muster Veränderlich 2'!$G$1</c:f>
              <c:strCache>
                <c:ptCount val="1"/>
                <c:pt idx="0">
                  <c:v>untere Grenze</c:v>
                </c:pt>
              </c:strCache>
            </c:strRef>
          </c:tx>
          <c:spPr>
            <a:ln w="25400" cap="rnd">
              <a:solidFill>
                <a:schemeClr val="accent1"/>
              </a:solidFill>
              <a:prstDash val="dash"/>
              <a:round/>
            </a:ln>
            <a:effectLst/>
          </c:spPr>
          <c:marker>
            <c:symbol val="none"/>
          </c:marker>
          <c:cat>
            <c:numRef>
              <c:f>'Muster Veränderlich 2'!$C$3:$C$25</c:f>
              <c:numCache>
                <c:formatCode>mm/yyyy</c:formatCode>
                <c:ptCount val="23"/>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'Muster Veränderlich 2'!$G$3:$G$25</c:f>
              <c:numCache>
                <c:formatCode>0.00</c:formatCode>
                <c:ptCount val="23"/>
                <c:pt idx="0">
                  <c:v>99.728000000000009</c:v>
                </c:pt>
                <c:pt idx="1">
                  <c:v>98.992000000000004</c:v>
                </c:pt>
                <c:pt idx="2">
                  <c:v>98.808000000000007</c:v>
                </c:pt>
                <c:pt idx="3">
                  <c:v>99.544000000000011</c:v>
                </c:pt>
                <c:pt idx="4">
                  <c:v>98.9</c:v>
                </c:pt>
                <c:pt idx="5">
                  <c:v>98.256</c:v>
                </c:pt>
                <c:pt idx="6">
                  <c:v>97.244</c:v>
                </c:pt>
                <c:pt idx="7">
                  <c:v>95.68</c:v>
                </c:pt>
                <c:pt idx="8">
                  <c:v>96.048000000000016</c:v>
                </c:pt>
                <c:pt idx="9">
                  <c:v>96.50800000000001</c:v>
                </c:pt>
                <c:pt idx="10">
                  <c:v>96.600000000000009</c:v>
                </c:pt>
                <c:pt idx="11">
                  <c:v>96.415999999999997</c:v>
                </c:pt>
                <c:pt idx="12">
                  <c:v>96.691999999999993</c:v>
                </c:pt>
                <c:pt idx="13">
                  <c:v>96.691999999999993</c:v>
                </c:pt>
                <c:pt idx="14">
                  <c:v>97.244</c:v>
                </c:pt>
                <c:pt idx="15">
                  <c:v>98.512128000000018</c:v>
                </c:pt>
                <c:pt idx="16">
                  <c:v>100.26086400000001</c:v>
                </c:pt>
                <c:pt idx="17">
                  <c:v>101.91244800000001</c:v>
                </c:pt>
                <c:pt idx="18">
                  <c:v>105.21561600000001</c:v>
                </c:pt>
              </c:numCache>
            </c:numRef>
          </c:val>
          <c:smooth val="0"/>
          <c:extLst>
            <c:ext xmlns:c16="http://schemas.microsoft.com/office/drawing/2014/chart" uri="{C3380CC4-5D6E-409C-BE32-E72D297353CC}">
              <c16:uniqueId val="{00000001-07BB-48C3-8749-F62048C1665A}"/>
            </c:ext>
          </c:extLst>
        </c:ser>
        <c:ser>
          <c:idx val="2"/>
          <c:order val="2"/>
          <c:tx>
            <c:strRef>
              <c:f>'Muster Veränderlich 2'!$H$1</c:f>
              <c:strCache>
                <c:ptCount val="1"/>
                <c:pt idx="0">
                  <c:v>obere Grenze</c:v>
                </c:pt>
              </c:strCache>
            </c:strRef>
          </c:tx>
          <c:spPr>
            <a:ln w="25400" cap="rnd">
              <a:solidFill>
                <a:schemeClr val="accent1"/>
              </a:solidFill>
              <a:prstDash val="dash"/>
              <a:round/>
            </a:ln>
            <a:effectLst/>
          </c:spPr>
          <c:marker>
            <c:symbol val="none"/>
          </c:marker>
          <c:cat>
            <c:numRef>
              <c:f>'Muster Veränderlich 2'!$C$3:$C$25</c:f>
              <c:numCache>
                <c:formatCode>mm/yyyy</c:formatCode>
                <c:ptCount val="23"/>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'Muster Veränderlich 2'!$H$3:$H$25</c:f>
              <c:numCache>
                <c:formatCode>0.00</c:formatCode>
                <c:ptCount val="23"/>
                <c:pt idx="0">
                  <c:v>117.07200000000002</c:v>
                </c:pt>
                <c:pt idx="1">
                  <c:v>116.208</c:v>
                </c:pt>
                <c:pt idx="2">
                  <c:v>115.99200000000002</c:v>
                </c:pt>
                <c:pt idx="3">
                  <c:v>116.85600000000001</c:v>
                </c:pt>
                <c:pt idx="4">
                  <c:v>116.10000000000001</c:v>
                </c:pt>
                <c:pt idx="5">
                  <c:v>115.34400000000001</c:v>
                </c:pt>
                <c:pt idx="6">
                  <c:v>114.15600000000001</c:v>
                </c:pt>
                <c:pt idx="7">
                  <c:v>112.32000000000001</c:v>
                </c:pt>
                <c:pt idx="8">
                  <c:v>112.75200000000001</c:v>
                </c:pt>
                <c:pt idx="9">
                  <c:v>113.29200000000002</c:v>
                </c:pt>
                <c:pt idx="10">
                  <c:v>113.4</c:v>
                </c:pt>
                <c:pt idx="11">
                  <c:v>113.184</c:v>
                </c:pt>
                <c:pt idx="12">
                  <c:v>113.508</c:v>
                </c:pt>
                <c:pt idx="13">
                  <c:v>113.508</c:v>
                </c:pt>
                <c:pt idx="14">
                  <c:v>114.15600000000001</c:v>
                </c:pt>
                <c:pt idx="15">
                  <c:v>115.64467200000003</c:v>
                </c:pt>
                <c:pt idx="16">
                  <c:v>117.69753600000001</c:v>
                </c:pt>
                <c:pt idx="17">
                  <c:v>119.63635200000002</c:v>
                </c:pt>
                <c:pt idx="18">
                  <c:v>123.51398400000001</c:v>
                </c:pt>
              </c:numCache>
            </c:numRef>
          </c:val>
          <c:smooth val="0"/>
          <c:extLst>
            <c:ext xmlns:c16="http://schemas.microsoft.com/office/drawing/2014/chart" uri="{C3380CC4-5D6E-409C-BE32-E72D297353CC}">
              <c16:uniqueId val="{00000002-07BB-48C3-8749-F62048C1665A}"/>
            </c:ext>
          </c:extLst>
        </c:ser>
        <c:ser>
          <c:idx val="3"/>
          <c:order val="3"/>
          <c:tx>
            <c:strRef>
              <c:f>'Muster Veränderlich 2'!$I$1</c:f>
              <c:strCache>
                <c:ptCount val="1"/>
                <c:pt idx="0">
                  <c:v>Werte sachgerechter Index normiert</c:v>
                </c:pt>
              </c:strCache>
            </c:strRef>
          </c:tx>
          <c:spPr>
            <a:ln w="28575" cap="rnd">
              <a:solidFill>
                <a:srgbClr val="FF0000"/>
              </a:solidFill>
              <a:round/>
            </a:ln>
            <a:effectLst/>
          </c:spPr>
          <c:marker>
            <c:symbol val="x"/>
            <c:size val="5"/>
            <c:spPr>
              <a:noFill/>
              <a:ln w="9525">
                <a:solidFill>
                  <a:srgbClr val="FF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'Muster Veränderlich 2'!$C$3:$C$25</c:f>
              <c:numCache>
                <c:formatCode>mm/yyyy</c:formatCode>
                <c:ptCount val="23"/>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'Muster Veränderlich 2'!$I$3:$I$25</c:f>
              <c:numCache>
                <c:formatCode>0.00</c:formatCode>
                <c:ptCount val="23"/>
                <c:pt idx="0">
                  <c:v>108.4</c:v>
                </c:pt>
                <c:pt idx="1">
                  <c:v>104.72908366533865</c:v>
                </c:pt>
                <c:pt idx="2">
                  <c:v>104.18924302788844</c:v>
                </c:pt>
                <c:pt idx="3">
                  <c:v>103.97330677290836</c:v>
                </c:pt>
                <c:pt idx="4">
                  <c:v>102.46175298804782</c:v>
                </c:pt>
                <c:pt idx="5">
                  <c:v>103.21752988047808</c:v>
                </c:pt>
                <c:pt idx="6">
                  <c:v>104.83705179282869</c:v>
                </c:pt>
                <c:pt idx="7">
                  <c:v>102.13784860557769</c:v>
                </c:pt>
                <c:pt idx="8">
                  <c:v>101.81394422310757</c:v>
                </c:pt>
                <c:pt idx="9">
                  <c:v>100.19442231075698</c:v>
                </c:pt>
                <c:pt idx="10">
                  <c:v>99.978486055776884</c:v>
                </c:pt>
                <c:pt idx="11">
                  <c:v>100.84223107569721</c:v>
                </c:pt>
                <c:pt idx="12">
                  <c:v>103.75737051792828</c:v>
                </c:pt>
                <c:pt idx="13">
                  <c:v>106.78047808764941</c:v>
                </c:pt>
                <c:pt idx="14">
                  <c:v>108.83187250996016</c:v>
                </c:pt>
                <c:pt idx="15">
                  <c:v>122.41599043824699</c:v>
                </c:pt>
                <c:pt idx="16">
                  <c:v>129.74443505976097</c:v>
                </c:pt>
                <c:pt idx="17">
                  <c:v>132.53130836653386</c:v>
                </c:pt>
                <c:pt idx="18">
                  <c:v>150.28472350597607</c:v>
                </c:pt>
              </c:numCache>
            </c:numRef>
          </c:val>
          <c:smooth val="0"/>
          <c:extLst>
            <c:ext xmlns:c16="http://schemas.microsoft.com/office/drawing/2014/chart" uri="{C3380CC4-5D6E-409C-BE32-E72D297353CC}">
              <c16:uniqueId val="{00000003-07BB-48C3-8749-F62048C1665A}"/>
            </c:ext>
          </c:extLst>
        </c:ser>
        <c:ser>
          <c:idx val="4"/>
          <c:order val="4"/>
          <c:tx>
            <c:strRef>
              <c:f>'Muster Veränderlich 2'!$J$1</c:f>
              <c:strCache>
                <c:ptCount val="1"/>
                <c:pt idx="0">
                  <c:v>empfohlener anzuwendender Indexwert</c:v>
                </c:pt>
              </c:strCache>
            </c:strRef>
          </c:tx>
          <c:spPr>
            <a:ln w="12700" cap="rnd">
              <a:solidFill>
                <a:schemeClr val="accent1"/>
              </a:solidFill>
              <a:prstDash val="dash"/>
              <a:round/>
            </a:ln>
            <a:effectLst/>
          </c:spPr>
          <c:marker>
            <c:symbol val="diamond"/>
            <c:size val="7"/>
            <c:spPr>
              <a:solidFill>
                <a:schemeClr val="tx1"/>
              </a:solidFill>
              <a:ln w="9525">
                <a:solidFill>
                  <a:schemeClr val="tx1"/>
                </a:solidFill>
              </a:ln>
              <a:effectLst/>
            </c:spPr>
          </c:marker>
          <c:cat>
            <c:numRef>
              <c:f>'Muster Veränderlich 2'!$C$3:$C$25</c:f>
              <c:numCache>
                <c:formatCode>mm/yyyy</c:formatCode>
                <c:ptCount val="23"/>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'Muster Veränderlich 2'!$J$3:$J$25</c:f>
              <c:numCache>
                <c:formatCode>0.00</c:formatCode>
                <c:ptCount val="23"/>
                <c:pt idx="0">
                  <c:v>108.4</c:v>
                </c:pt>
                <c:pt idx="1">
                  <c:v>107.6</c:v>
                </c:pt>
                <c:pt idx="2">
                  <c:v>107.4</c:v>
                </c:pt>
                <c:pt idx="3">
                  <c:v>108.2</c:v>
                </c:pt>
                <c:pt idx="4">
                  <c:v>107.5</c:v>
                </c:pt>
                <c:pt idx="5">
                  <c:v>106.8</c:v>
                </c:pt>
                <c:pt idx="6">
                  <c:v>105.7</c:v>
                </c:pt>
                <c:pt idx="7">
                  <c:v>104</c:v>
                </c:pt>
                <c:pt idx="8">
                  <c:v>104.4</c:v>
                </c:pt>
                <c:pt idx="9">
                  <c:v>104.9</c:v>
                </c:pt>
                <c:pt idx="10">
                  <c:v>105</c:v>
                </c:pt>
                <c:pt idx="11">
                  <c:v>104.8</c:v>
                </c:pt>
                <c:pt idx="12">
                  <c:v>105.1</c:v>
                </c:pt>
                <c:pt idx="13">
                  <c:v>105.1</c:v>
                </c:pt>
                <c:pt idx="14">
                  <c:v>105.7</c:v>
                </c:pt>
                <c:pt idx="15">
                  <c:v>122.41599043824699</c:v>
                </c:pt>
                <c:pt idx="16">
                  <c:v>129.74443505976097</c:v>
                </c:pt>
                <c:pt idx="17">
                  <c:v>132.53130836653386</c:v>
                </c:pt>
                <c:pt idx="18">
                  <c:v>150.28472350597607</c:v>
                </c:pt>
              </c:numCache>
            </c:numRef>
          </c:val>
          <c:smooth val="0"/>
          <c:extLst>
            <c:ext xmlns:c16="http://schemas.microsoft.com/office/drawing/2014/chart" uri="{C3380CC4-5D6E-409C-BE32-E72D297353CC}">
              <c16:uniqueId val="{00000004-07BB-48C3-8749-F62048C1665A}"/>
            </c:ext>
          </c:extLst>
        </c:ser>
        <c:dLbls>
          <c:showLegendKey val="0"/>
          <c:showVal val="0"/>
          <c:showCatName val="0"/>
          <c:showSerName val="0"/>
          <c:showPercent val="0"/>
          <c:showBubbleSize val="0"/>
        </c:dLbls>
        <c:marker val="1"/>
        <c:smooth val="0"/>
        <c:axId val="999528048"/>
        <c:axId val="999529688"/>
      </c:lineChart>
      <c:dateAx>
        <c:axId val="9995280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9529688"/>
        <c:crosses val="autoZero"/>
        <c:auto val="1"/>
        <c:lblOffset val="100"/>
        <c:baseTimeUnit val="months"/>
      </c:dateAx>
      <c:valAx>
        <c:axId val="999529688"/>
        <c:scaling>
          <c:orientation val="minMax"/>
          <c:min val="8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9528048"/>
        <c:crosses val="autoZero"/>
        <c:crossBetween val="between"/>
      </c:valAx>
      <c:spPr>
        <a:noFill/>
        <a:ln>
          <a:noFill/>
        </a:ln>
        <a:effectLst/>
      </c:spPr>
    </c:plotArea>
    <c:legend>
      <c:legendPos val="b"/>
      <c:layout>
        <c:manualLayout>
          <c:xMode val="edge"/>
          <c:yMode val="edge"/>
          <c:x val="0.12511942030213144"/>
          <c:y val="4.6447384639976774E-2"/>
          <c:w val="0.52711607464309029"/>
          <c:h val="0.20739769558116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128117801588848E-2"/>
          <c:y val="2.5000000000000001E-2"/>
          <c:w val="0.90032965619717564"/>
          <c:h val="0.84926449534717252"/>
        </c:manualLayout>
      </c:layout>
      <c:lineChart>
        <c:grouping val="standard"/>
        <c:varyColors val="0"/>
        <c:ser>
          <c:idx val="0"/>
          <c:order val="0"/>
          <c:tx>
            <c:strRef>
              <c:f>'Muster Veränderlich 3'!$F$1</c:f>
              <c:strCache>
                <c:ptCount val="1"/>
                <c:pt idx="0">
                  <c:v>Vertragliche Basis</c:v>
                </c:pt>
              </c:strCache>
            </c:strRef>
          </c:tx>
          <c:spPr>
            <a:ln w="25400" cap="rnd">
              <a:solidFill>
                <a:schemeClr val="accent1"/>
              </a:solidFill>
              <a:round/>
            </a:ln>
            <a:effectLst/>
          </c:spPr>
          <c:marker>
            <c:symbol val="x"/>
            <c:size val="5"/>
            <c:spPr>
              <a:no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'Muster Veränderlich 3'!$C$2:$C$28</c:f>
              <c:numCache>
                <c:formatCode>mm/yyyy</c:formatCode>
                <c:ptCount val="27"/>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numCache>
            </c:numRef>
          </c:cat>
          <c:val>
            <c:numRef>
              <c:f>'Muster Veränderlich 3'!$F$2:$F$28</c:f>
              <c:numCache>
                <c:formatCode>0.00</c:formatCode>
                <c:ptCount val="27"/>
                <c:pt idx="1">
                  <c:v>110.96</c:v>
                </c:pt>
                <c:pt idx="2">
                  <c:v>111.11</c:v>
                </c:pt>
                <c:pt idx="3">
                  <c:v>111.38</c:v>
                </c:pt>
                <c:pt idx="4">
                  <c:v>111.59</c:v>
                </c:pt>
                <c:pt idx="5">
                  <c:v>111.48</c:v>
                </c:pt>
                <c:pt idx="6">
                  <c:v>111.88</c:v>
                </c:pt>
                <c:pt idx="7">
                  <c:v>111.95</c:v>
                </c:pt>
                <c:pt idx="8">
                  <c:v>112.73</c:v>
                </c:pt>
                <c:pt idx="9">
                  <c:v>116.23590299999999</c:v>
                </c:pt>
                <c:pt idx="10">
                  <c:v>117.91557999999999</c:v>
                </c:pt>
                <c:pt idx="11">
                  <c:v>120.02363099999999</c:v>
                </c:pt>
                <c:pt idx="12">
                  <c:v>122</c:v>
                </c:pt>
              </c:numCache>
            </c:numRef>
          </c:val>
          <c:smooth val="0"/>
          <c:extLst>
            <c:ext xmlns:c16="http://schemas.microsoft.com/office/drawing/2014/chart" uri="{C3380CC4-5D6E-409C-BE32-E72D297353CC}">
              <c16:uniqueId val="{00000000-7BFB-4EC0-B4CE-EECFE4CE27C2}"/>
            </c:ext>
          </c:extLst>
        </c:ser>
        <c:ser>
          <c:idx val="1"/>
          <c:order val="1"/>
          <c:tx>
            <c:strRef>
              <c:f>'Muster Veränderlich 3'!$G$1</c:f>
              <c:strCache>
                <c:ptCount val="1"/>
                <c:pt idx="0">
                  <c:v>untere Grenze</c:v>
                </c:pt>
              </c:strCache>
            </c:strRef>
          </c:tx>
          <c:spPr>
            <a:ln w="25400" cap="rnd">
              <a:solidFill>
                <a:schemeClr val="accent1"/>
              </a:solidFill>
              <a:prstDash val="dash"/>
              <a:round/>
            </a:ln>
            <a:effectLst/>
          </c:spPr>
          <c:marker>
            <c:symbol val="none"/>
          </c:marker>
          <c:cat>
            <c:numRef>
              <c:f>'Muster Veränderlich 3'!$C$2:$C$28</c:f>
              <c:numCache>
                <c:formatCode>mm/yyyy</c:formatCode>
                <c:ptCount val="27"/>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numCache>
            </c:numRef>
          </c:cat>
          <c:val>
            <c:numRef>
              <c:f>'Muster Veränderlich 3'!$G$2:$G$28</c:f>
              <c:numCache>
                <c:formatCode>0.00</c:formatCode>
                <c:ptCount val="27"/>
                <c:pt idx="1">
                  <c:v>102.08320000000001</c:v>
                </c:pt>
                <c:pt idx="2">
                  <c:v>102.22120000000001</c:v>
                </c:pt>
                <c:pt idx="3">
                  <c:v>102.4696</c:v>
                </c:pt>
                <c:pt idx="4">
                  <c:v>102.6628</c:v>
                </c:pt>
                <c:pt idx="5">
                  <c:v>102.56160000000001</c:v>
                </c:pt>
                <c:pt idx="6">
                  <c:v>102.92959999999999</c:v>
                </c:pt>
                <c:pt idx="7">
                  <c:v>102.99400000000001</c:v>
                </c:pt>
                <c:pt idx="8">
                  <c:v>103.7116</c:v>
                </c:pt>
                <c:pt idx="9">
                  <c:v>106.93703076</c:v>
                </c:pt>
                <c:pt idx="10">
                  <c:v>108.48233359999999</c:v>
                </c:pt>
                <c:pt idx="11">
                  <c:v>110.42174052</c:v>
                </c:pt>
                <c:pt idx="12">
                  <c:v>112.24000000000001</c:v>
                </c:pt>
              </c:numCache>
            </c:numRef>
          </c:val>
          <c:smooth val="0"/>
          <c:extLst>
            <c:ext xmlns:c16="http://schemas.microsoft.com/office/drawing/2014/chart" uri="{C3380CC4-5D6E-409C-BE32-E72D297353CC}">
              <c16:uniqueId val="{00000001-7BFB-4EC0-B4CE-EECFE4CE27C2}"/>
            </c:ext>
          </c:extLst>
        </c:ser>
        <c:ser>
          <c:idx val="2"/>
          <c:order val="2"/>
          <c:tx>
            <c:strRef>
              <c:f>'Muster Veränderlich 3'!$H$1</c:f>
              <c:strCache>
                <c:ptCount val="1"/>
                <c:pt idx="0">
                  <c:v>obere Grenze</c:v>
                </c:pt>
              </c:strCache>
            </c:strRef>
          </c:tx>
          <c:spPr>
            <a:ln w="25400" cap="rnd">
              <a:solidFill>
                <a:schemeClr val="accent1"/>
              </a:solidFill>
              <a:prstDash val="dash"/>
              <a:round/>
            </a:ln>
            <a:effectLst/>
          </c:spPr>
          <c:marker>
            <c:symbol val="none"/>
          </c:marker>
          <c:cat>
            <c:numRef>
              <c:f>'Muster Veränderlich 3'!$C$2:$C$28</c:f>
              <c:numCache>
                <c:formatCode>mm/yyyy</c:formatCode>
                <c:ptCount val="27"/>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numCache>
            </c:numRef>
          </c:cat>
          <c:val>
            <c:numRef>
              <c:f>'Muster Veränderlich 3'!$H$2:$H$28</c:f>
              <c:numCache>
                <c:formatCode>0.00</c:formatCode>
                <c:ptCount val="27"/>
                <c:pt idx="1">
                  <c:v>119.8368</c:v>
                </c:pt>
                <c:pt idx="2">
                  <c:v>119.9988</c:v>
                </c:pt>
                <c:pt idx="3">
                  <c:v>120.29040000000001</c:v>
                </c:pt>
                <c:pt idx="4">
                  <c:v>120.51720000000002</c:v>
                </c:pt>
                <c:pt idx="5">
                  <c:v>120.39840000000001</c:v>
                </c:pt>
                <c:pt idx="6">
                  <c:v>120.8304</c:v>
                </c:pt>
                <c:pt idx="7">
                  <c:v>120.90600000000001</c:v>
                </c:pt>
                <c:pt idx="8">
                  <c:v>121.74840000000002</c:v>
                </c:pt>
                <c:pt idx="9">
                  <c:v>125.53477524</c:v>
                </c:pt>
                <c:pt idx="10">
                  <c:v>127.34882639999999</c:v>
                </c:pt>
                <c:pt idx="11">
                  <c:v>129.62552148</c:v>
                </c:pt>
                <c:pt idx="12">
                  <c:v>131.76000000000002</c:v>
                </c:pt>
              </c:numCache>
            </c:numRef>
          </c:val>
          <c:smooth val="0"/>
          <c:extLst>
            <c:ext xmlns:c16="http://schemas.microsoft.com/office/drawing/2014/chart" uri="{C3380CC4-5D6E-409C-BE32-E72D297353CC}">
              <c16:uniqueId val="{00000002-7BFB-4EC0-B4CE-EECFE4CE27C2}"/>
            </c:ext>
          </c:extLst>
        </c:ser>
        <c:ser>
          <c:idx val="3"/>
          <c:order val="3"/>
          <c:tx>
            <c:strRef>
              <c:f>'Muster Veränderlich 3'!$I$1</c:f>
              <c:strCache>
                <c:ptCount val="1"/>
                <c:pt idx="0">
                  <c:v>Werte sachgerechter Index normiert</c:v>
                </c:pt>
              </c:strCache>
            </c:strRef>
          </c:tx>
          <c:spPr>
            <a:ln w="28575" cap="rnd">
              <a:solidFill>
                <a:srgbClr val="FF0000"/>
              </a:solidFill>
              <a:round/>
            </a:ln>
            <a:effectLst/>
          </c:spPr>
          <c:marker>
            <c:symbol val="x"/>
            <c:size val="5"/>
            <c:spPr>
              <a:noFill/>
              <a:ln w="9525">
                <a:solidFill>
                  <a:srgbClr val="FF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'Muster Veränderlich 3'!$C$2:$C$28</c:f>
              <c:numCache>
                <c:formatCode>mm/yyyy</c:formatCode>
                <c:ptCount val="27"/>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numCache>
            </c:numRef>
          </c:cat>
          <c:val>
            <c:numRef>
              <c:f>'Muster Veränderlich 3'!$I$2:$I$28</c:f>
              <c:numCache>
                <c:formatCode>0.00</c:formatCode>
                <c:ptCount val="27"/>
                <c:pt idx="1">
                  <c:v>110.96</c:v>
                </c:pt>
                <c:pt idx="2">
                  <c:v>111.29419548488433</c:v>
                </c:pt>
                <c:pt idx="3">
                  <c:v>111.04883087607296</c:v>
                </c:pt>
                <c:pt idx="4">
                  <c:v>110.93357493151468</c:v>
                </c:pt>
                <c:pt idx="5">
                  <c:v>111.02961531704634</c:v>
                </c:pt>
                <c:pt idx="6">
                  <c:v>112.55561570499961</c:v>
                </c:pt>
                <c:pt idx="7">
                  <c:v>113.82227808876898</c:v>
                </c:pt>
                <c:pt idx="8">
                  <c:v>115.20798684492937</c:v>
                </c:pt>
                <c:pt idx="9">
                  <c:v>122.26488697489089</c:v>
                </c:pt>
                <c:pt idx="10">
                  <c:v>126.62834107091592</c:v>
                </c:pt>
                <c:pt idx="11">
                  <c:v>128.88278999427325</c:v>
                </c:pt>
                <c:pt idx="12">
                  <c:v>138.24304921317713</c:v>
                </c:pt>
              </c:numCache>
            </c:numRef>
          </c:val>
          <c:smooth val="0"/>
          <c:extLst>
            <c:ext xmlns:c16="http://schemas.microsoft.com/office/drawing/2014/chart" uri="{C3380CC4-5D6E-409C-BE32-E72D297353CC}">
              <c16:uniqueId val="{00000003-7BFB-4EC0-B4CE-EECFE4CE27C2}"/>
            </c:ext>
          </c:extLst>
        </c:ser>
        <c:ser>
          <c:idx val="4"/>
          <c:order val="4"/>
          <c:tx>
            <c:strRef>
              <c:f>'Muster Veränderlich 3'!$J$1</c:f>
              <c:strCache>
                <c:ptCount val="1"/>
                <c:pt idx="0">
                  <c:v>empfohlener anzuwendender Indexwert</c:v>
                </c:pt>
              </c:strCache>
            </c:strRef>
          </c:tx>
          <c:spPr>
            <a:ln w="12700" cap="rnd">
              <a:solidFill>
                <a:schemeClr val="accent1"/>
              </a:solidFill>
              <a:prstDash val="dash"/>
              <a:round/>
            </a:ln>
            <a:effectLst/>
          </c:spPr>
          <c:marker>
            <c:symbol val="diamond"/>
            <c:size val="7"/>
            <c:spPr>
              <a:solidFill>
                <a:schemeClr val="tx1"/>
              </a:solidFill>
              <a:ln w="9525">
                <a:solidFill>
                  <a:schemeClr val="tx1"/>
                </a:solidFill>
              </a:ln>
              <a:effectLst/>
            </c:spPr>
          </c:marker>
          <c:cat>
            <c:numRef>
              <c:f>'Muster Veränderlich 3'!$C$2:$C$28</c:f>
              <c:numCache>
                <c:formatCode>mm/yyyy</c:formatCode>
                <c:ptCount val="27"/>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numCache>
            </c:numRef>
          </c:cat>
          <c:val>
            <c:numRef>
              <c:f>'Muster Veränderlich 3'!$J$2:$J$28</c:f>
              <c:numCache>
                <c:formatCode>0.00</c:formatCode>
                <c:ptCount val="27"/>
                <c:pt idx="1">
                  <c:v>110.96</c:v>
                </c:pt>
                <c:pt idx="2">
                  <c:v>111.11</c:v>
                </c:pt>
                <c:pt idx="3">
                  <c:v>111.38</c:v>
                </c:pt>
                <c:pt idx="4">
                  <c:v>111.59</c:v>
                </c:pt>
                <c:pt idx="5">
                  <c:v>111.48</c:v>
                </c:pt>
                <c:pt idx="6">
                  <c:v>111.88</c:v>
                </c:pt>
                <c:pt idx="7">
                  <c:v>111.95</c:v>
                </c:pt>
                <c:pt idx="8">
                  <c:v>112.73</c:v>
                </c:pt>
                <c:pt idx="9">
                  <c:v>116.23590299999999</c:v>
                </c:pt>
                <c:pt idx="10">
                  <c:v>117.91557999999999</c:v>
                </c:pt>
                <c:pt idx="11">
                  <c:v>120.02363099999999</c:v>
                </c:pt>
                <c:pt idx="12">
                  <c:v>138.24304921317713</c:v>
                </c:pt>
              </c:numCache>
            </c:numRef>
          </c:val>
          <c:smooth val="0"/>
          <c:extLst>
            <c:ext xmlns:c16="http://schemas.microsoft.com/office/drawing/2014/chart" uri="{C3380CC4-5D6E-409C-BE32-E72D297353CC}">
              <c16:uniqueId val="{00000004-7BFB-4EC0-B4CE-EECFE4CE27C2}"/>
            </c:ext>
          </c:extLst>
        </c:ser>
        <c:dLbls>
          <c:showLegendKey val="0"/>
          <c:showVal val="0"/>
          <c:showCatName val="0"/>
          <c:showSerName val="0"/>
          <c:showPercent val="0"/>
          <c:showBubbleSize val="0"/>
        </c:dLbls>
        <c:marker val="1"/>
        <c:smooth val="0"/>
        <c:axId val="999528048"/>
        <c:axId val="999529688"/>
      </c:lineChart>
      <c:dateAx>
        <c:axId val="9995280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9529688"/>
        <c:crosses val="autoZero"/>
        <c:auto val="1"/>
        <c:lblOffset val="100"/>
        <c:baseTimeUnit val="months"/>
      </c:dateAx>
      <c:valAx>
        <c:axId val="999529688"/>
        <c:scaling>
          <c:orientation val="minMax"/>
          <c:min val="8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9528048"/>
        <c:crosses val="autoZero"/>
        <c:crossBetween val="between"/>
      </c:valAx>
      <c:spPr>
        <a:noFill/>
        <a:ln>
          <a:noFill/>
        </a:ln>
        <a:effectLst/>
      </c:spPr>
    </c:plotArea>
    <c:legend>
      <c:legendPos val="b"/>
      <c:layout>
        <c:manualLayout>
          <c:xMode val="edge"/>
          <c:yMode val="edge"/>
          <c:x val="0.10981365009563093"/>
          <c:y val="4.6447384639976774E-2"/>
          <c:w val="0.52711607464309029"/>
          <c:h val="0.20739769558116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10</xdr:col>
      <xdr:colOff>150813</xdr:colOff>
      <xdr:row>0</xdr:row>
      <xdr:rowOff>7937</xdr:rowOff>
    </xdr:from>
    <xdr:to>
      <xdr:col>18</xdr:col>
      <xdr:colOff>254001</xdr:colOff>
      <xdr:row>31</xdr:row>
      <xdr:rowOff>79374</xdr:rowOff>
    </xdr:to>
    <xdr:graphicFrame macro="">
      <xdr:nvGraphicFramePr>
        <xdr:cNvPr id="3" name="Diagramm 2">
          <a:extLst>
            <a:ext uri="{FF2B5EF4-FFF2-40B4-BE49-F238E27FC236}">
              <a16:creationId xmlns:a16="http://schemas.microsoft.com/office/drawing/2014/main" id="{A4B2E763-7669-4F7F-AE21-077D4D2E7C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150813</xdr:colOff>
      <xdr:row>0</xdr:row>
      <xdr:rowOff>7937</xdr:rowOff>
    </xdr:from>
    <xdr:to>
      <xdr:col>18</xdr:col>
      <xdr:colOff>254001</xdr:colOff>
      <xdr:row>31</xdr:row>
      <xdr:rowOff>79374</xdr:rowOff>
    </xdr:to>
    <xdr:graphicFrame macro="">
      <xdr:nvGraphicFramePr>
        <xdr:cNvPr id="2" name="Diagramm 1">
          <a:extLst>
            <a:ext uri="{FF2B5EF4-FFF2-40B4-BE49-F238E27FC236}">
              <a16:creationId xmlns:a16="http://schemas.microsoft.com/office/drawing/2014/main" id="{8FCA19EA-2CFB-49CA-A8DA-1048F18DE3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150813</xdr:colOff>
      <xdr:row>0</xdr:row>
      <xdr:rowOff>7937</xdr:rowOff>
    </xdr:from>
    <xdr:to>
      <xdr:col>18</xdr:col>
      <xdr:colOff>254001</xdr:colOff>
      <xdr:row>31</xdr:row>
      <xdr:rowOff>79374</xdr:rowOff>
    </xdr:to>
    <xdr:graphicFrame macro="">
      <xdr:nvGraphicFramePr>
        <xdr:cNvPr id="2" name="Diagramm 1">
          <a:extLst>
            <a:ext uri="{FF2B5EF4-FFF2-40B4-BE49-F238E27FC236}">
              <a16:creationId xmlns:a16="http://schemas.microsoft.com/office/drawing/2014/main" id="{00636CF2-F52F-4BF4-BD52-FAFAA6212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150813</xdr:colOff>
      <xdr:row>0</xdr:row>
      <xdr:rowOff>7937</xdr:rowOff>
    </xdr:from>
    <xdr:to>
      <xdr:col>18</xdr:col>
      <xdr:colOff>254001</xdr:colOff>
      <xdr:row>31</xdr:row>
      <xdr:rowOff>79374</xdr:rowOff>
    </xdr:to>
    <xdr:graphicFrame macro="">
      <xdr:nvGraphicFramePr>
        <xdr:cNvPr id="2" name="Diagramm 1">
          <a:extLst>
            <a:ext uri="{FF2B5EF4-FFF2-40B4-BE49-F238E27FC236}">
              <a16:creationId xmlns:a16="http://schemas.microsoft.com/office/drawing/2014/main" id="{FDA23B94-5D6E-4AF4-BCE1-84941789B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150813</xdr:colOff>
      <xdr:row>0</xdr:row>
      <xdr:rowOff>7937</xdr:rowOff>
    </xdr:from>
    <xdr:to>
      <xdr:col>18</xdr:col>
      <xdr:colOff>254001</xdr:colOff>
      <xdr:row>31</xdr:row>
      <xdr:rowOff>79374</xdr:rowOff>
    </xdr:to>
    <xdr:graphicFrame macro="">
      <xdr:nvGraphicFramePr>
        <xdr:cNvPr id="2" name="Diagramm 1">
          <a:extLst>
            <a:ext uri="{FF2B5EF4-FFF2-40B4-BE49-F238E27FC236}">
              <a16:creationId xmlns:a16="http://schemas.microsoft.com/office/drawing/2014/main" id="{FC01C2FA-187B-4A56-91D1-42790D91D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23C46-B743-468B-BC45-548FC8445645}">
  <dimension ref="A1:P44"/>
  <sheetViews>
    <sheetView tabSelected="1" zoomScale="96" zoomScaleNormal="115" workbookViewId="0">
      <selection activeCell="J17" sqref="J17"/>
    </sheetView>
  </sheetViews>
  <sheetFormatPr baseColWidth="10" defaultRowHeight="12.5" x14ac:dyDescent="0.25"/>
  <cols>
    <col min="1" max="1" width="13.26953125" customWidth="1"/>
    <col min="2" max="2" width="5.81640625" customWidth="1"/>
    <col min="3" max="3" width="12.7265625" style="2" customWidth="1"/>
    <col min="4" max="5" width="14.7265625" style="1" customWidth="1"/>
    <col min="6" max="6" width="11.26953125" style="1" customWidth="1"/>
    <col min="7" max="8" width="11.26953125" customWidth="1"/>
    <col min="9" max="10" width="14.7265625" customWidth="1"/>
    <col min="11" max="11" width="5.26953125" customWidth="1"/>
  </cols>
  <sheetData>
    <row r="1" spans="1:16" ht="37.5" x14ac:dyDescent="0.25">
      <c r="A1" s="9" t="s">
        <v>6</v>
      </c>
      <c r="C1" s="9" t="s">
        <v>7</v>
      </c>
      <c r="D1" s="9" t="str">
        <f>IF(A2="Festpreise","Festpreise: keine Eingabe erforderlich","Werte vertraglicher Index")</f>
        <v>Festpreise: keine Eingabe erforderlich</v>
      </c>
      <c r="E1" s="9" t="s">
        <v>3</v>
      </c>
      <c r="F1" s="9" t="s">
        <v>11</v>
      </c>
      <c r="G1" s="5" t="s">
        <v>1</v>
      </c>
      <c r="H1" s="5" t="s">
        <v>0</v>
      </c>
      <c r="I1" s="5" t="str">
        <f>CONCATENATE(E1," normiert")</f>
        <v>Werte sachgerechter Index normiert</v>
      </c>
      <c r="J1" s="5" t="s">
        <v>2</v>
      </c>
      <c r="N1" s="17" t="s">
        <v>5</v>
      </c>
      <c r="O1">
        <v>2018</v>
      </c>
      <c r="P1">
        <v>1</v>
      </c>
    </row>
    <row r="2" spans="1:16" x14ac:dyDescent="0.25">
      <c r="A2" s="27" t="s">
        <v>5</v>
      </c>
      <c r="D2" s="16"/>
      <c r="E2" s="16"/>
      <c r="F2" s="8"/>
      <c r="N2" t="s">
        <v>4</v>
      </c>
      <c r="O2">
        <v>2019</v>
      </c>
      <c r="P2">
        <v>2</v>
      </c>
    </row>
    <row r="3" spans="1:16" x14ac:dyDescent="0.25">
      <c r="A3" s="27"/>
      <c r="C3" s="7">
        <f>CONCATENATE("01.",A7,".",A6)*1</f>
        <v>43952</v>
      </c>
      <c r="D3" s="12"/>
      <c r="E3" s="12"/>
      <c r="F3" s="11">
        <f t="shared" ref="F3:F14" si="0">IF($A$2="Festpreise",100,D3)</f>
        <v>100</v>
      </c>
      <c r="G3" s="11">
        <f>F3*0.92</f>
        <v>92</v>
      </c>
      <c r="H3" s="11">
        <f>F3*1.08</f>
        <v>108</v>
      </c>
      <c r="I3" s="11" t="e">
        <f t="shared" ref="I3:I14" si="1">E3/$E$3*$F$3</f>
        <v>#DIV/0!</v>
      </c>
      <c r="J3" s="11" t="e">
        <f>IF(AND(YEAR(C3)&gt;2020,OR(I3&lt;G3,I3&gt;H3)),IF($A$2="Festpreise",I3-8,I3),F3)</f>
        <v>#DIV/0!</v>
      </c>
      <c r="O3">
        <v>2020</v>
      </c>
      <c r="P3">
        <v>3</v>
      </c>
    </row>
    <row r="4" spans="1:16" x14ac:dyDescent="0.25">
      <c r="C4" s="7">
        <f>EDATE(C3,1)</f>
        <v>43983</v>
      </c>
      <c r="D4" s="12"/>
      <c r="E4" s="12"/>
      <c r="F4" s="11">
        <f t="shared" si="0"/>
        <v>100</v>
      </c>
      <c r="G4" s="11">
        <f t="shared" ref="G4:G16" si="2">F4*0.92</f>
        <v>92</v>
      </c>
      <c r="H4" s="11">
        <f t="shared" ref="H4:H16" si="3">F4*1.08</f>
        <v>108</v>
      </c>
      <c r="I4" s="11" t="e">
        <f t="shared" si="1"/>
        <v>#DIV/0!</v>
      </c>
      <c r="J4" s="11" t="e">
        <f t="shared" ref="J4:J16" si="4">IF(AND(YEAR(C4)&gt;2020,OR(I4&lt;G4,I4&gt;H4)),IF($A$2="Festpreise",I4-8,I4),F4)</f>
        <v>#DIV/0!</v>
      </c>
      <c r="O4">
        <v>2021</v>
      </c>
      <c r="P4">
        <v>4</v>
      </c>
    </row>
    <row r="5" spans="1:16" x14ac:dyDescent="0.25">
      <c r="A5" s="10" t="s">
        <v>12</v>
      </c>
      <c r="C5" s="7">
        <f t="shared" ref="C5:C13" si="5">EDATE(C4,1)</f>
        <v>44013</v>
      </c>
      <c r="D5" s="12"/>
      <c r="E5" s="12"/>
      <c r="F5" s="11">
        <f t="shared" si="0"/>
        <v>100</v>
      </c>
      <c r="G5" s="11">
        <f t="shared" si="2"/>
        <v>92</v>
      </c>
      <c r="H5" s="11">
        <f t="shared" si="3"/>
        <v>108</v>
      </c>
      <c r="I5" s="11" t="e">
        <f t="shared" si="1"/>
        <v>#DIV/0!</v>
      </c>
      <c r="J5" s="11" t="e">
        <f t="shared" si="4"/>
        <v>#DIV/0!</v>
      </c>
      <c r="P5">
        <v>5</v>
      </c>
    </row>
    <row r="6" spans="1:16" x14ac:dyDescent="0.25">
      <c r="A6" s="18">
        <v>2020</v>
      </c>
      <c r="C6" s="7">
        <f t="shared" si="5"/>
        <v>44044</v>
      </c>
      <c r="D6" s="12"/>
      <c r="E6" s="12"/>
      <c r="F6" s="11">
        <f t="shared" si="0"/>
        <v>100</v>
      </c>
      <c r="G6" s="11">
        <f t="shared" si="2"/>
        <v>92</v>
      </c>
      <c r="H6" s="11">
        <f t="shared" si="3"/>
        <v>108</v>
      </c>
      <c r="I6" s="11" t="e">
        <f t="shared" si="1"/>
        <v>#DIV/0!</v>
      </c>
      <c r="J6" s="11" t="e">
        <f t="shared" si="4"/>
        <v>#DIV/0!</v>
      </c>
      <c r="P6">
        <v>6</v>
      </c>
    </row>
    <row r="7" spans="1:16" x14ac:dyDescent="0.25">
      <c r="A7" s="18">
        <v>5</v>
      </c>
      <c r="C7" s="7">
        <f t="shared" si="5"/>
        <v>44075</v>
      </c>
      <c r="D7" s="12"/>
      <c r="E7" s="12"/>
      <c r="F7" s="11">
        <f t="shared" si="0"/>
        <v>100</v>
      </c>
      <c r="G7" s="11">
        <f t="shared" si="2"/>
        <v>92</v>
      </c>
      <c r="H7" s="11">
        <f t="shared" si="3"/>
        <v>108</v>
      </c>
      <c r="I7" s="11" t="e">
        <f t="shared" si="1"/>
        <v>#DIV/0!</v>
      </c>
      <c r="J7" s="11" t="e">
        <f t="shared" si="4"/>
        <v>#DIV/0!</v>
      </c>
      <c r="P7">
        <v>7</v>
      </c>
    </row>
    <row r="8" spans="1:16" ht="13" thickBot="1" x14ac:dyDescent="0.3">
      <c r="C8" s="13">
        <f t="shared" si="5"/>
        <v>44105</v>
      </c>
      <c r="D8" s="14"/>
      <c r="E8" s="14"/>
      <c r="F8" s="15">
        <f t="shared" si="0"/>
        <v>100</v>
      </c>
      <c r="G8" s="15">
        <f t="shared" si="2"/>
        <v>92</v>
      </c>
      <c r="H8" s="15">
        <f t="shared" si="3"/>
        <v>108</v>
      </c>
      <c r="I8" s="15" t="e">
        <f t="shared" si="1"/>
        <v>#DIV/0!</v>
      </c>
      <c r="J8" s="15" t="e">
        <f t="shared" si="4"/>
        <v>#DIV/0!</v>
      </c>
      <c r="P8">
        <v>8</v>
      </c>
    </row>
    <row r="9" spans="1:16" ht="13.15" customHeight="1" x14ac:dyDescent="0.25">
      <c r="C9" s="7">
        <f t="shared" si="5"/>
        <v>44136</v>
      </c>
      <c r="D9" s="12"/>
      <c r="E9" s="12"/>
      <c r="F9" s="11">
        <f t="shared" si="0"/>
        <v>100</v>
      </c>
      <c r="G9" s="11">
        <f t="shared" si="2"/>
        <v>92</v>
      </c>
      <c r="H9" s="11">
        <f t="shared" si="3"/>
        <v>108</v>
      </c>
      <c r="I9" s="11" t="e">
        <f t="shared" si="1"/>
        <v>#DIV/0!</v>
      </c>
      <c r="J9" s="11" t="e">
        <f t="shared" si="4"/>
        <v>#DIV/0!</v>
      </c>
      <c r="P9">
        <v>9</v>
      </c>
    </row>
    <row r="10" spans="1:16" x14ac:dyDescent="0.25">
      <c r="C10" s="7">
        <f t="shared" si="5"/>
        <v>44166</v>
      </c>
      <c r="D10" s="12"/>
      <c r="E10" s="12"/>
      <c r="F10" s="11">
        <f t="shared" si="0"/>
        <v>100</v>
      </c>
      <c r="G10" s="11">
        <f t="shared" si="2"/>
        <v>92</v>
      </c>
      <c r="H10" s="11">
        <f t="shared" si="3"/>
        <v>108</v>
      </c>
      <c r="I10" s="11" t="e">
        <f t="shared" si="1"/>
        <v>#DIV/0!</v>
      </c>
      <c r="J10" s="11" t="e">
        <f t="shared" si="4"/>
        <v>#DIV/0!</v>
      </c>
      <c r="P10">
        <v>10</v>
      </c>
    </row>
    <row r="11" spans="1:16" x14ac:dyDescent="0.25">
      <c r="C11" s="7">
        <f t="shared" si="5"/>
        <v>44197</v>
      </c>
      <c r="D11" s="12"/>
      <c r="E11" s="12"/>
      <c r="F11" s="11">
        <f t="shared" si="0"/>
        <v>100</v>
      </c>
      <c r="G11" s="11">
        <f t="shared" si="2"/>
        <v>92</v>
      </c>
      <c r="H11" s="11">
        <f t="shared" si="3"/>
        <v>108</v>
      </c>
      <c r="I11" s="11" t="e">
        <f t="shared" si="1"/>
        <v>#DIV/0!</v>
      </c>
      <c r="J11" s="11" t="e">
        <f t="shared" si="4"/>
        <v>#DIV/0!</v>
      </c>
      <c r="P11">
        <v>11</v>
      </c>
    </row>
    <row r="12" spans="1:16" x14ac:dyDescent="0.25">
      <c r="C12" s="7">
        <f t="shared" si="5"/>
        <v>44228</v>
      </c>
      <c r="D12" s="12"/>
      <c r="E12" s="12"/>
      <c r="F12" s="11">
        <f t="shared" si="0"/>
        <v>100</v>
      </c>
      <c r="G12" s="11">
        <f t="shared" si="2"/>
        <v>92</v>
      </c>
      <c r="H12" s="11">
        <f t="shared" si="3"/>
        <v>108</v>
      </c>
      <c r="I12" s="11" t="e">
        <f t="shared" si="1"/>
        <v>#DIV/0!</v>
      </c>
      <c r="J12" s="11" t="e">
        <f t="shared" si="4"/>
        <v>#DIV/0!</v>
      </c>
      <c r="P12">
        <v>12</v>
      </c>
    </row>
    <row r="13" spans="1:16" x14ac:dyDescent="0.25">
      <c r="C13" s="7">
        <f t="shared" si="5"/>
        <v>44256</v>
      </c>
      <c r="D13" s="12"/>
      <c r="E13" s="12"/>
      <c r="F13" s="11">
        <f t="shared" si="0"/>
        <v>100</v>
      </c>
      <c r="G13" s="11">
        <f t="shared" si="2"/>
        <v>92</v>
      </c>
      <c r="H13" s="11">
        <f t="shared" si="3"/>
        <v>108</v>
      </c>
      <c r="I13" s="11" t="e">
        <f t="shared" si="1"/>
        <v>#DIV/0!</v>
      </c>
      <c r="J13" s="11" t="e">
        <f t="shared" si="4"/>
        <v>#DIV/0!</v>
      </c>
    </row>
    <row r="14" spans="1:16" x14ac:dyDescent="0.25">
      <c r="C14" s="7">
        <f ca="1">IF(EDATE(C13,1)&gt;TODAY(),,EDATE(C13,1))</f>
        <v>44287</v>
      </c>
      <c r="D14" s="12"/>
      <c r="E14" s="12"/>
      <c r="F14" s="11">
        <f t="shared" si="0"/>
        <v>100</v>
      </c>
      <c r="G14" s="11">
        <f t="shared" si="2"/>
        <v>92</v>
      </c>
      <c r="H14" s="11">
        <f t="shared" si="3"/>
        <v>108</v>
      </c>
      <c r="I14" s="11" t="e">
        <f t="shared" si="1"/>
        <v>#DIV/0!</v>
      </c>
      <c r="J14" s="11" t="e">
        <f t="shared" ca="1" si="4"/>
        <v>#DIV/0!</v>
      </c>
    </row>
    <row r="15" spans="1:16" x14ac:dyDescent="0.25">
      <c r="C15" s="7">
        <f t="shared" ref="C15:C16" ca="1" si="6">IF(EDATE(C14,1)&gt;TODAY(),,EDATE(C14,1))</f>
        <v>44317</v>
      </c>
      <c r="D15" s="12"/>
      <c r="E15" s="12"/>
      <c r="F15" s="11">
        <f t="shared" ref="F15:F16" si="7">IF($A$2="Festpreise",100,D15)</f>
        <v>100</v>
      </c>
      <c r="G15" s="11">
        <f t="shared" si="2"/>
        <v>92</v>
      </c>
      <c r="H15" s="11">
        <f t="shared" si="3"/>
        <v>108</v>
      </c>
      <c r="I15" s="11" t="e">
        <f t="shared" ref="I15:I16" si="8">E15/$E$3*$F$3</f>
        <v>#DIV/0!</v>
      </c>
      <c r="J15" s="11" t="e">
        <f t="shared" ca="1" si="4"/>
        <v>#DIV/0!</v>
      </c>
    </row>
    <row r="16" spans="1:16" x14ac:dyDescent="0.25">
      <c r="C16" s="7">
        <f t="shared" ca="1" si="6"/>
        <v>44348</v>
      </c>
      <c r="D16" s="12"/>
      <c r="E16" s="12"/>
      <c r="F16" s="11">
        <f t="shared" si="7"/>
        <v>100</v>
      </c>
      <c r="G16" s="11">
        <f t="shared" si="2"/>
        <v>92</v>
      </c>
      <c r="H16" s="11">
        <f t="shared" si="3"/>
        <v>108</v>
      </c>
      <c r="I16" s="11" t="e">
        <f t="shared" si="8"/>
        <v>#DIV/0!</v>
      </c>
      <c r="J16" s="11" t="e">
        <f t="shared" ca="1" si="4"/>
        <v>#DIV/0!</v>
      </c>
    </row>
    <row r="18" spans="1:12" ht="13.15" customHeight="1" x14ac:dyDescent="0.25">
      <c r="A18" s="28" t="s">
        <v>14</v>
      </c>
    </row>
    <row r="19" spans="1:12" x14ac:dyDescent="0.25">
      <c r="A19" s="28"/>
    </row>
    <row r="20" spans="1:12" x14ac:dyDescent="0.25">
      <c r="A20" s="28"/>
    </row>
    <row r="21" spans="1:12" x14ac:dyDescent="0.25">
      <c r="A21" s="28"/>
    </row>
    <row r="22" spans="1:12" x14ac:dyDescent="0.25">
      <c r="A22" s="28"/>
    </row>
    <row r="25" spans="1:12" x14ac:dyDescent="0.25">
      <c r="C25" s="6"/>
      <c r="D25" s="5"/>
      <c r="E25" s="5"/>
      <c r="F25" s="5"/>
      <c r="G25" s="5"/>
      <c r="H25" s="5"/>
      <c r="I25" s="5"/>
      <c r="J25" s="5"/>
    </row>
    <row r="26" spans="1:12" x14ac:dyDescent="0.25">
      <c r="C26" s="4"/>
      <c r="G26" s="3"/>
      <c r="H26" s="3"/>
      <c r="I26" s="3"/>
      <c r="J26" s="3"/>
    </row>
    <row r="27" spans="1:12" x14ac:dyDescent="0.25">
      <c r="C27" s="4"/>
      <c r="G27" s="3"/>
      <c r="H27" s="3"/>
      <c r="I27" s="3"/>
      <c r="J27" s="3"/>
    </row>
    <row r="28" spans="1:12" x14ac:dyDescent="0.25">
      <c r="C28" s="4"/>
      <c r="G28" s="3"/>
      <c r="H28" s="3"/>
      <c r="I28" s="3"/>
      <c r="J28" s="3"/>
    </row>
    <row r="29" spans="1:12" x14ac:dyDescent="0.25">
      <c r="C29" s="4"/>
      <c r="G29" s="3"/>
      <c r="H29" s="3"/>
      <c r="I29" s="3"/>
      <c r="J29" s="3"/>
    </row>
    <row r="30" spans="1:12" x14ac:dyDescent="0.25">
      <c r="C30" s="4"/>
      <c r="G30" s="3"/>
      <c r="H30" s="3"/>
      <c r="I30" s="3"/>
      <c r="J30" s="3"/>
      <c r="K30" s="3"/>
      <c r="L30" s="3"/>
    </row>
    <row r="31" spans="1:12" x14ac:dyDescent="0.25">
      <c r="C31" s="4"/>
      <c r="G31" s="3"/>
      <c r="H31" s="3"/>
      <c r="I31" s="3"/>
      <c r="J31" s="3"/>
      <c r="K31" s="3"/>
      <c r="L31" s="3"/>
    </row>
    <row r="32" spans="1:12" x14ac:dyDescent="0.25">
      <c r="C32" s="4"/>
      <c r="G32" s="3"/>
      <c r="H32" s="3"/>
      <c r="I32" s="3"/>
      <c r="J32" s="3"/>
      <c r="K32" s="3"/>
      <c r="L32" s="3"/>
    </row>
    <row r="33" spans="3:12" x14ac:dyDescent="0.25">
      <c r="C33" s="4"/>
      <c r="G33" s="3"/>
      <c r="H33" s="3"/>
      <c r="I33" s="3"/>
      <c r="J33" s="3"/>
      <c r="K33" s="3"/>
      <c r="L33" s="3"/>
    </row>
    <row r="34" spans="3:12" x14ac:dyDescent="0.25">
      <c r="C34" s="4"/>
      <c r="G34" s="3"/>
      <c r="H34" s="3"/>
      <c r="I34" s="3"/>
      <c r="J34" s="3"/>
      <c r="K34" s="3"/>
      <c r="L34" s="3"/>
    </row>
    <row r="35" spans="3:12" x14ac:dyDescent="0.25">
      <c r="C35" s="4"/>
      <c r="G35" s="3"/>
      <c r="H35" s="3"/>
      <c r="I35" s="3"/>
      <c r="J35" s="3"/>
      <c r="K35" s="3"/>
      <c r="L35" s="3"/>
    </row>
    <row r="36" spans="3:12" x14ac:dyDescent="0.25">
      <c r="C36" s="4"/>
      <c r="G36" s="3"/>
      <c r="H36" s="3"/>
      <c r="I36" s="3"/>
      <c r="J36" s="3"/>
      <c r="K36" s="3"/>
      <c r="L36" s="3"/>
    </row>
    <row r="37" spans="3:12" x14ac:dyDescent="0.25">
      <c r="C37" s="4"/>
      <c r="G37" s="3"/>
      <c r="H37" s="3"/>
      <c r="I37" s="3"/>
      <c r="J37" s="3"/>
      <c r="K37" s="3"/>
      <c r="L37" s="3"/>
    </row>
    <row r="38" spans="3:12" x14ac:dyDescent="0.25">
      <c r="C38" s="4"/>
      <c r="G38" s="3"/>
      <c r="H38" s="3"/>
      <c r="I38" s="3"/>
      <c r="J38" s="3"/>
      <c r="K38" s="3"/>
      <c r="L38" s="3"/>
    </row>
    <row r="39" spans="3:12" x14ac:dyDescent="0.25">
      <c r="C39" s="4"/>
      <c r="G39" s="3"/>
      <c r="H39" s="3"/>
      <c r="I39" s="3"/>
      <c r="J39" s="3"/>
      <c r="K39" s="3"/>
      <c r="L39" s="3"/>
    </row>
    <row r="40" spans="3:12" x14ac:dyDescent="0.25">
      <c r="C40" s="4"/>
      <c r="G40" s="3"/>
      <c r="H40" s="3"/>
      <c r="I40" s="3"/>
      <c r="J40" s="3"/>
      <c r="K40" s="3"/>
      <c r="L40" s="3"/>
    </row>
    <row r="41" spans="3:12" x14ac:dyDescent="0.25">
      <c r="K41" s="3"/>
      <c r="L41" s="3"/>
    </row>
    <row r="42" spans="3:12" x14ac:dyDescent="0.25">
      <c r="K42" s="3"/>
      <c r="L42" s="3"/>
    </row>
    <row r="43" spans="3:12" x14ac:dyDescent="0.25">
      <c r="K43" s="3"/>
      <c r="L43" s="3"/>
    </row>
    <row r="44" spans="3:12" x14ac:dyDescent="0.25">
      <c r="K44" s="3"/>
      <c r="L44" s="3"/>
    </row>
  </sheetData>
  <sheetProtection selectLockedCells="1"/>
  <mergeCells count="2">
    <mergeCell ref="A2:A3"/>
    <mergeCell ref="A18:A22"/>
  </mergeCells>
  <conditionalFormatting sqref="D2:D4 D7 D9:D16">
    <cfRule type="expression" dxfId="20" priority="14">
      <formula>$A$2="Festpreise"</formula>
    </cfRule>
  </conditionalFormatting>
  <conditionalFormatting sqref="C8:I8">
    <cfRule type="expression" dxfId="19" priority="15">
      <formula>$A$2="Veränderliche Preise"</formula>
    </cfRule>
  </conditionalFormatting>
  <conditionalFormatting sqref="D8">
    <cfRule type="expression" dxfId="18" priority="3">
      <formula>$A$2="Festpreise"</formula>
    </cfRule>
  </conditionalFormatting>
  <conditionalFormatting sqref="D5:D6">
    <cfRule type="expression" dxfId="17" priority="2">
      <formula>$A$2="Festpreise"</formula>
    </cfRule>
  </conditionalFormatting>
  <conditionalFormatting sqref="J8">
    <cfRule type="expression" dxfId="0" priority="1">
      <formula>$A$2="Veränderliche Preise"</formula>
    </cfRule>
  </conditionalFormatting>
  <dataValidations count="3">
    <dataValidation type="list" allowBlank="1" showInputMessage="1" showErrorMessage="1" sqref="WVH1 WLL1 WBP1 VRT1 VHX1 UYB1 UOF1 UEJ1 TUN1 TKR1 TAV1 SQZ1 SHD1 RXH1 RNL1 RDP1 QTT1 QJX1 QAB1 PQF1 PGJ1 OWN1 OMR1 OCV1 NSZ1 NJD1 MZH1 MPL1 MFP1 LVT1 LLX1 LCB1 KSF1 KIJ1 JYN1 JOR1 JEV1 IUZ1 ILD1 IBH1 HRL1 HHP1 GXT1 GNX1 GEB1 FUF1 FKJ1 FAN1 EQR1 EGV1 DWZ1 DND1 DDH1 CTL1 CJP1 BZT1 BPX1 BGB1 AWF1 AMJ1 ACN1 SR1 IV1 D65533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D131069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D196605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D262141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D327677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D393213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D458749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D524285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D589821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D655357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D720893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D786429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D851965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D917501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D983037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A2" xr:uid="{FCFA861E-706B-4184-ACD0-B2B6E0DC6BDD}">
      <formula1>$N$1:$N$2</formula1>
    </dataValidation>
    <dataValidation type="list" allowBlank="1" showInputMessage="1" showErrorMessage="1" sqref="A6" xr:uid="{71E41208-2700-488D-B5BF-5EA0E196B4DF}">
      <formula1>$O$1:$O$4</formula1>
    </dataValidation>
    <dataValidation type="list" allowBlank="1" showInputMessage="1" showErrorMessage="1" sqref="A7" xr:uid="{2C972589-4F98-430A-99C4-DE763B8B09D8}">
      <formula1>$P$1:$P$12</formula1>
    </dataValidation>
  </dataValidations>
  <pageMargins left="0.7" right="0.7" top="0.78740157499999996" bottom="0.78740157499999996" header="0.3" footer="0.3"/>
  <pageSetup paperSize="9" orientation="portrait" r:id="rId1"/>
  <headerFooter>
    <oddFooter>&amp;L&amp;1#&amp;"Calibri"&amp;10&amp;KFFC000Klassifikation: TLP gelb (Adressatenkreis)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EA11D-173F-42C0-8F00-E07525D8F2B2}">
  <dimension ref="A1:P44"/>
  <sheetViews>
    <sheetView zoomScale="96" zoomScaleNormal="115" workbookViewId="0">
      <selection activeCell="J3" sqref="J3:J7"/>
    </sheetView>
  </sheetViews>
  <sheetFormatPr baseColWidth="10" defaultRowHeight="12.5" x14ac:dyDescent="0.25"/>
  <cols>
    <col min="1" max="1" width="13.26953125" customWidth="1"/>
    <col min="2" max="2" width="5.81640625" customWidth="1"/>
    <col min="3" max="3" width="12.7265625" style="2" customWidth="1"/>
    <col min="4" max="5" width="14.7265625" style="1" customWidth="1"/>
    <col min="6" max="6" width="11.26953125" style="1" customWidth="1"/>
    <col min="7" max="8" width="11.26953125" customWidth="1"/>
    <col min="9" max="10" width="14.7265625" customWidth="1"/>
    <col min="11" max="11" width="5.26953125" customWidth="1"/>
  </cols>
  <sheetData>
    <row r="1" spans="1:16" ht="37.5" x14ac:dyDescent="0.25">
      <c r="A1" s="9" t="s">
        <v>6</v>
      </c>
      <c r="C1" s="9" t="s">
        <v>7</v>
      </c>
      <c r="D1" s="9" t="str">
        <f>IF(A2="Festpreise","Festpreise: keine Eingabe erforderlich","Werte vertraglicher Index")</f>
        <v>Festpreise: keine Eingabe erforderlich</v>
      </c>
      <c r="E1" s="9" t="s">
        <v>3</v>
      </c>
      <c r="F1" s="9" t="s">
        <v>11</v>
      </c>
      <c r="G1" s="5" t="s">
        <v>1</v>
      </c>
      <c r="H1" s="5" t="s">
        <v>0</v>
      </c>
      <c r="I1" s="5" t="str">
        <f>CONCATENATE(E1," normiert")</f>
        <v>Werte sachgerechter Index normiert</v>
      </c>
      <c r="J1" s="5" t="s">
        <v>2</v>
      </c>
      <c r="N1" s="17" t="s">
        <v>5</v>
      </c>
      <c r="O1">
        <v>2018</v>
      </c>
      <c r="P1">
        <v>1</v>
      </c>
    </row>
    <row r="2" spans="1:16" x14ac:dyDescent="0.25">
      <c r="A2" s="27" t="s">
        <v>5</v>
      </c>
      <c r="D2" s="16"/>
      <c r="E2" s="16"/>
      <c r="F2" s="8"/>
      <c r="N2" t="s">
        <v>4</v>
      </c>
      <c r="O2">
        <v>2019</v>
      </c>
      <c r="P2">
        <v>2</v>
      </c>
    </row>
    <row r="3" spans="1:16" x14ac:dyDescent="0.25">
      <c r="A3" s="27"/>
      <c r="C3" s="7">
        <f>CONCATENATE("01.",A7,".",A6)*1</f>
        <v>44136</v>
      </c>
      <c r="D3" s="12"/>
      <c r="E3" s="12">
        <v>117.19</v>
      </c>
      <c r="F3" s="11">
        <f t="shared" ref="F3:F7" si="0">IF($A$2="Festpreise",100,D3)</f>
        <v>100</v>
      </c>
      <c r="G3" s="11">
        <f>F3*0.92</f>
        <v>92</v>
      </c>
      <c r="H3" s="11">
        <f>F3*1.08</f>
        <v>108</v>
      </c>
      <c r="I3" s="11">
        <f t="shared" ref="I3:I7" si="1">E3/$E$3*$F$3</f>
        <v>100</v>
      </c>
      <c r="J3" s="11">
        <f>IF(AND(YEAR(C3)&gt;2020,OR(I3&lt;G3,I3&gt;H3)),IF($A$2="Festpreise",I3-8,I3),F3)</f>
        <v>100</v>
      </c>
      <c r="O3">
        <v>2020</v>
      </c>
      <c r="P3">
        <v>3</v>
      </c>
    </row>
    <row r="4" spans="1:16" x14ac:dyDescent="0.25">
      <c r="C4" s="7">
        <f>EDATE(C3,1)</f>
        <v>44166</v>
      </c>
      <c r="D4" s="12"/>
      <c r="E4" s="12">
        <v>122.57</v>
      </c>
      <c r="F4" s="11">
        <f t="shared" si="0"/>
        <v>100</v>
      </c>
      <c r="G4" s="11">
        <f t="shared" ref="G4:G7" si="2">F4*0.92</f>
        <v>92</v>
      </c>
      <c r="H4" s="11">
        <f t="shared" ref="H4:H7" si="3">F4*1.08</f>
        <v>108</v>
      </c>
      <c r="I4" s="11">
        <f t="shared" si="1"/>
        <v>104.59083539551155</v>
      </c>
      <c r="J4" s="11">
        <f t="shared" ref="J4:J7" si="4">IF(AND(YEAR(C4)&gt;2020,OR(I4&lt;G4,I4&gt;H4)),IF($A$2="Festpreise",I4-8,I4),F4)</f>
        <v>100</v>
      </c>
      <c r="O4">
        <v>2021</v>
      </c>
      <c r="P4">
        <v>4</v>
      </c>
    </row>
    <row r="5" spans="1:16" x14ac:dyDescent="0.25">
      <c r="A5" s="10" t="s">
        <v>12</v>
      </c>
      <c r="C5" s="7">
        <f t="shared" ref="C5:C7" si="5">EDATE(C4,1)</f>
        <v>44197</v>
      </c>
      <c r="D5" s="12"/>
      <c r="E5" s="12">
        <v>138.724726</v>
      </c>
      <c r="F5" s="11">
        <f t="shared" si="0"/>
        <v>100</v>
      </c>
      <c r="G5" s="11">
        <f t="shared" si="2"/>
        <v>92</v>
      </c>
      <c r="H5" s="11">
        <f t="shared" si="3"/>
        <v>108</v>
      </c>
      <c r="I5" s="11">
        <f t="shared" si="1"/>
        <v>118.37590750064</v>
      </c>
      <c r="J5" s="11">
        <f t="shared" si="4"/>
        <v>110.37590750064</v>
      </c>
      <c r="P5">
        <v>5</v>
      </c>
    </row>
    <row r="6" spans="1:16" x14ac:dyDescent="0.25">
      <c r="A6" s="18">
        <v>2020</v>
      </c>
      <c r="C6" s="7">
        <f t="shared" si="5"/>
        <v>44228</v>
      </c>
      <c r="D6" s="12"/>
      <c r="E6" s="12">
        <v>149.13091900000001</v>
      </c>
      <c r="F6" s="11">
        <f t="shared" si="0"/>
        <v>100</v>
      </c>
      <c r="G6" s="11">
        <f t="shared" si="2"/>
        <v>92</v>
      </c>
      <c r="H6" s="11">
        <f t="shared" si="3"/>
        <v>108</v>
      </c>
      <c r="I6" s="11">
        <f t="shared" si="1"/>
        <v>127.25566942571893</v>
      </c>
      <c r="J6" s="11">
        <f t="shared" si="4"/>
        <v>119.25566942571893</v>
      </c>
      <c r="P6">
        <v>6</v>
      </c>
    </row>
    <row r="7" spans="1:16" x14ac:dyDescent="0.25">
      <c r="A7" s="18">
        <v>11</v>
      </c>
      <c r="C7" s="7">
        <f t="shared" si="5"/>
        <v>44256</v>
      </c>
      <c r="D7" s="12"/>
      <c r="E7" s="12">
        <v>154.47497100000001</v>
      </c>
      <c r="F7" s="11">
        <f t="shared" si="0"/>
        <v>100</v>
      </c>
      <c r="G7" s="11">
        <f t="shared" si="2"/>
        <v>92</v>
      </c>
      <c r="H7" s="11">
        <f t="shared" si="3"/>
        <v>108</v>
      </c>
      <c r="I7" s="11">
        <f t="shared" si="1"/>
        <v>131.81582984896323</v>
      </c>
      <c r="J7" s="11">
        <f t="shared" si="4"/>
        <v>123.81582984896323</v>
      </c>
      <c r="P7">
        <v>7</v>
      </c>
    </row>
    <row r="8" spans="1:16" ht="13" thickBot="1" x14ac:dyDescent="0.3">
      <c r="C8" s="13"/>
      <c r="D8" s="14"/>
      <c r="E8" s="26"/>
      <c r="F8" s="15"/>
      <c r="G8" s="15"/>
      <c r="H8" s="15"/>
      <c r="I8" s="15"/>
      <c r="J8" s="15"/>
      <c r="P8">
        <v>8</v>
      </c>
    </row>
    <row r="9" spans="1:16" ht="13.15" customHeight="1" x14ac:dyDescent="0.25">
      <c r="C9" s="7"/>
      <c r="D9" s="12"/>
      <c r="E9" s="19"/>
      <c r="F9" s="11"/>
      <c r="G9" s="11"/>
      <c r="H9" s="11"/>
      <c r="I9" s="11"/>
      <c r="J9" s="11"/>
      <c r="P9">
        <v>9</v>
      </c>
    </row>
    <row r="10" spans="1:16" x14ac:dyDescent="0.25">
      <c r="C10" s="7"/>
      <c r="D10" s="12"/>
      <c r="E10" s="19"/>
      <c r="F10" s="11"/>
      <c r="G10" s="11"/>
      <c r="H10" s="11"/>
      <c r="I10" s="11"/>
      <c r="J10" s="11"/>
      <c r="P10">
        <v>10</v>
      </c>
    </row>
    <row r="11" spans="1:16" x14ac:dyDescent="0.25">
      <c r="C11" s="7"/>
      <c r="D11" s="12"/>
      <c r="E11" s="19"/>
      <c r="F11" s="11"/>
      <c r="G11" s="11"/>
      <c r="H11" s="11"/>
      <c r="I11" s="11"/>
      <c r="J11" s="11"/>
      <c r="P11">
        <v>11</v>
      </c>
    </row>
    <row r="12" spans="1:16" x14ac:dyDescent="0.25">
      <c r="C12" s="7"/>
      <c r="D12" s="12"/>
      <c r="E12" s="19"/>
      <c r="F12" s="11"/>
      <c r="G12" s="11"/>
      <c r="H12" s="11"/>
      <c r="I12" s="11"/>
      <c r="J12" s="11"/>
      <c r="P12">
        <v>12</v>
      </c>
    </row>
    <row r="13" spans="1:16" x14ac:dyDescent="0.25">
      <c r="C13" s="7"/>
      <c r="D13" s="12"/>
      <c r="E13" s="19"/>
      <c r="F13" s="11"/>
      <c r="G13" s="11"/>
      <c r="H13" s="11"/>
      <c r="I13" s="11"/>
      <c r="J13" s="11"/>
    </row>
    <row r="14" spans="1:16" x14ac:dyDescent="0.25">
      <c r="C14" s="7"/>
      <c r="D14" s="12"/>
      <c r="E14" s="19"/>
      <c r="F14" s="11"/>
      <c r="G14" s="11"/>
      <c r="H14" s="11"/>
      <c r="I14" s="11"/>
      <c r="J14" s="11"/>
    </row>
    <row r="15" spans="1:16" x14ac:dyDescent="0.25">
      <c r="C15" s="7"/>
      <c r="D15" s="12"/>
      <c r="E15" s="19"/>
      <c r="F15" s="11"/>
      <c r="G15" s="11"/>
      <c r="H15" s="11"/>
      <c r="I15" s="11"/>
      <c r="J15" s="11"/>
    </row>
    <row r="16" spans="1:16" x14ac:dyDescent="0.25">
      <c r="C16" s="7"/>
      <c r="D16" s="12"/>
      <c r="E16" s="19"/>
      <c r="F16" s="11"/>
      <c r="G16" s="11"/>
      <c r="H16" s="11"/>
      <c r="I16" s="11"/>
      <c r="J16" s="11"/>
    </row>
    <row r="17" spans="1:12" x14ac:dyDescent="0.25">
      <c r="C17" s="7"/>
      <c r="D17" s="12"/>
      <c r="E17" s="19"/>
      <c r="F17" s="11"/>
      <c r="G17" s="11"/>
      <c r="H17" s="11"/>
      <c r="I17" s="11"/>
      <c r="J17" s="11"/>
    </row>
    <row r="18" spans="1:12" ht="13.15" customHeight="1" x14ac:dyDescent="0.25">
      <c r="A18" s="28" t="s">
        <v>14</v>
      </c>
      <c r="C18" s="7"/>
      <c r="D18" s="12"/>
      <c r="E18" s="19"/>
      <c r="F18" s="11"/>
      <c r="G18" s="11"/>
      <c r="H18" s="11"/>
      <c r="I18" s="11"/>
      <c r="J18" s="11"/>
    </row>
    <row r="19" spans="1:12" x14ac:dyDescent="0.25">
      <c r="A19" s="28"/>
    </row>
    <row r="20" spans="1:12" x14ac:dyDescent="0.25">
      <c r="A20" s="28"/>
    </row>
    <row r="21" spans="1:12" x14ac:dyDescent="0.25">
      <c r="A21" s="28"/>
    </row>
    <row r="22" spans="1:12" x14ac:dyDescent="0.25">
      <c r="A22" s="28"/>
    </row>
    <row r="27" spans="1:12" x14ac:dyDescent="0.25">
      <c r="C27" s="6"/>
      <c r="D27" s="5"/>
      <c r="E27" s="5"/>
      <c r="F27" s="5"/>
      <c r="G27" s="5"/>
      <c r="H27" s="5"/>
      <c r="I27" s="5"/>
      <c r="J27" s="5"/>
    </row>
    <row r="28" spans="1:12" x14ac:dyDescent="0.25">
      <c r="C28" s="4"/>
      <c r="G28" s="3"/>
      <c r="H28" s="3"/>
      <c r="I28" s="3"/>
      <c r="J28" s="3"/>
    </row>
    <row r="29" spans="1:12" x14ac:dyDescent="0.25">
      <c r="C29" s="4"/>
      <c r="G29" s="3"/>
      <c r="H29" s="3"/>
      <c r="I29" s="3"/>
      <c r="J29" s="3"/>
    </row>
    <row r="30" spans="1:12" x14ac:dyDescent="0.25">
      <c r="C30" s="4"/>
      <c r="G30" s="3"/>
      <c r="H30" s="3"/>
      <c r="I30" s="3"/>
      <c r="J30" s="3"/>
      <c r="K30" s="3"/>
      <c r="L30" s="3"/>
    </row>
    <row r="31" spans="1:12" x14ac:dyDescent="0.25">
      <c r="C31" s="4"/>
      <c r="G31" s="3"/>
      <c r="H31" s="3"/>
      <c r="I31" s="3"/>
      <c r="J31" s="3"/>
      <c r="K31" s="3"/>
      <c r="L31" s="3"/>
    </row>
    <row r="32" spans="1:12" x14ac:dyDescent="0.25">
      <c r="C32" s="4"/>
      <c r="G32" s="3"/>
      <c r="H32" s="3"/>
      <c r="I32" s="3"/>
      <c r="J32" s="3"/>
      <c r="K32" s="3"/>
      <c r="L32" s="3"/>
    </row>
    <row r="33" spans="3:12" x14ac:dyDescent="0.25">
      <c r="C33" s="4"/>
      <c r="G33" s="3"/>
      <c r="H33" s="3"/>
      <c r="I33" s="3"/>
      <c r="J33" s="3"/>
      <c r="K33" s="3"/>
      <c r="L33" s="3"/>
    </row>
    <row r="34" spans="3:12" x14ac:dyDescent="0.25">
      <c r="C34" s="4"/>
      <c r="G34" s="3"/>
      <c r="H34" s="3"/>
      <c r="I34" s="3"/>
      <c r="J34" s="3"/>
      <c r="K34" s="3"/>
      <c r="L34" s="3"/>
    </row>
    <row r="35" spans="3:12" x14ac:dyDescent="0.25">
      <c r="C35" s="4"/>
      <c r="G35" s="3"/>
      <c r="H35" s="3"/>
      <c r="I35" s="3"/>
      <c r="J35" s="3"/>
      <c r="K35" s="3"/>
      <c r="L35" s="3"/>
    </row>
    <row r="36" spans="3:12" x14ac:dyDescent="0.25">
      <c r="C36" s="4"/>
      <c r="G36" s="3"/>
      <c r="H36" s="3"/>
      <c r="I36" s="3"/>
      <c r="J36" s="3"/>
      <c r="K36" s="3"/>
      <c r="L36" s="3"/>
    </row>
    <row r="37" spans="3:12" x14ac:dyDescent="0.25">
      <c r="C37" s="4"/>
      <c r="G37" s="3"/>
      <c r="H37" s="3"/>
      <c r="I37" s="3"/>
      <c r="J37" s="3"/>
      <c r="K37" s="3"/>
      <c r="L37" s="3"/>
    </row>
    <row r="38" spans="3:12" x14ac:dyDescent="0.25">
      <c r="C38" s="4"/>
      <c r="G38" s="3"/>
      <c r="H38" s="3"/>
      <c r="I38" s="3"/>
      <c r="J38" s="3"/>
      <c r="K38" s="3"/>
      <c r="L38" s="3"/>
    </row>
    <row r="39" spans="3:12" x14ac:dyDescent="0.25">
      <c r="C39" s="4"/>
      <c r="G39" s="3"/>
      <c r="H39" s="3"/>
      <c r="I39" s="3"/>
      <c r="J39" s="3"/>
      <c r="K39" s="3"/>
      <c r="L39" s="3"/>
    </row>
    <row r="40" spans="3:12" x14ac:dyDescent="0.25">
      <c r="C40" s="4"/>
      <c r="G40" s="3"/>
      <c r="H40" s="3"/>
      <c r="I40" s="3"/>
      <c r="J40" s="3"/>
      <c r="K40" s="3"/>
      <c r="L40" s="3"/>
    </row>
    <row r="41" spans="3:12" x14ac:dyDescent="0.25">
      <c r="C41" s="4"/>
      <c r="G41" s="3"/>
      <c r="H41" s="3"/>
      <c r="I41" s="3"/>
      <c r="J41" s="3"/>
      <c r="K41" s="3"/>
      <c r="L41" s="3"/>
    </row>
    <row r="42" spans="3:12" x14ac:dyDescent="0.25">
      <c r="C42" s="4"/>
      <c r="G42" s="3"/>
      <c r="H42" s="3"/>
      <c r="I42" s="3"/>
      <c r="J42" s="3"/>
      <c r="K42" s="3"/>
      <c r="L42" s="3"/>
    </row>
    <row r="43" spans="3:12" x14ac:dyDescent="0.25">
      <c r="K43" s="3"/>
      <c r="L43" s="3"/>
    </row>
    <row r="44" spans="3:12" x14ac:dyDescent="0.25">
      <c r="K44" s="3"/>
      <c r="L44" s="3"/>
    </row>
  </sheetData>
  <sheetProtection selectLockedCells="1"/>
  <mergeCells count="2">
    <mergeCell ref="A2:A3"/>
    <mergeCell ref="A18:A22"/>
  </mergeCells>
  <conditionalFormatting sqref="D2:D4 D7 D9:D18">
    <cfRule type="expression" dxfId="16" priority="3">
      <formula>$A$2="Festpreise"</formula>
    </cfRule>
  </conditionalFormatting>
  <conditionalFormatting sqref="C8:J8">
    <cfRule type="expression" dxfId="15" priority="4">
      <formula>$A$2="Veränderliche Preise"</formula>
    </cfRule>
  </conditionalFormatting>
  <conditionalFormatting sqref="D8">
    <cfRule type="expression" dxfId="14" priority="2">
      <formula>$A$2="Festpreise"</formula>
    </cfRule>
  </conditionalFormatting>
  <conditionalFormatting sqref="D5:D6">
    <cfRule type="expression" dxfId="13" priority="1">
      <formula>$A$2="Festpreise"</formula>
    </cfRule>
  </conditionalFormatting>
  <dataValidations count="3">
    <dataValidation type="list" allowBlank="1" showInputMessage="1" showErrorMessage="1" sqref="A7" xr:uid="{302F70DF-A84F-4BE8-942C-401D02523FEF}">
      <formula1>$P$1:$P$12</formula1>
    </dataValidation>
    <dataValidation type="list" allowBlank="1" showInputMessage="1" showErrorMessage="1" sqref="A6" xr:uid="{2963AF36-C225-4FF3-8B0A-6D678E07F374}">
      <formula1>$O$1:$O$4</formula1>
    </dataValidation>
    <dataValidation type="list" allowBlank="1" showInputMessage="1" showErrorMessage="1" sqref="WVH1 WLL1 WBP1 VRT1 VHX1 UYB1 UOF1 UEJ1 TUN1 TKR1 TAV1 SQZ1 SHD1 RXH1 RNL1 RDP1 QTT1 QJX1 QAB1 PQF1 PGJ1 OWN1 OMR1 OCV1 NSZ1 NJD1 MZH1 MPL1 MFP1 LVT1 LLX1 LCB1 KSF1 KIJ1 JYN1 JOR1 JEV1 IUZ1 ILD1 IBH1 HRL1 HHP1 GXT1 GNX1 GEB1 FUF1 FKJ1 FAN1 EQR1 EGV1 DWZ1 DND1 DDH1 CTL1 CJP1 BZT1 BPX1 BGB1 AWF1 AMJ1 ACN1 SR1 IV1 D65535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D131071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D196607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D262143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D327679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D393215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D458751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D524287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D589823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D655359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D720895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D786431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D851967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D917503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D983039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A2" xr:uid="{1AC1FC2B-3CEC-47C0-B8DB-794B767DBBB7}">
      <formula1>$N$1:$N$2</formula1>
    </dataValidation>
  </dataValidations>
  <pageMargins left="0.7" right="0.7" top="0.78740157499999996" bottom="0.78740157499999996" header="0.3" footer="0.3"/>
  <pageSetup paperSize="9" orientation="portrait" r:id="rId1"/>
  <headerFooter>
    <oddFooter>&amp;L&amp;1#&amp;"Calibri"&amp;10&amp;KFFC000Klassifikation: TLP gelb (Adressatenkreis)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D2E27-AB99-4177-8521-39823525C17A}">
  <dimension ref="A1:P44"/>
  <sheetViews>
    <sheetView zoomScale="96" zoomScaleNormal="115" workbookViewId="0">
      <selection activeCell="J3" sqref="J3:J14"/>
    </sheetView>
  </sheetViews>
  <sheetFormatPr baseColWidth="10" defaultRowHeight="12.5" x14ac:dyDescent="0.25"/>
  <cols>
    <col min="1" max="1" width="13.26953125" customWidth="1"/>
    <col min="2" max="2" width="5.81640625" customWidth="1"/>
    <col min="3" max="3" width="12.7265625" style="2" customWidth="1"/>
    <col min="4" max="5" width="14.7265625" style="1" customWidth="1"/>
    <col min="6" max="6" width="11.26953125" style="1" customWidth="1"/>
    <col min="7" max="8" width="11.26953125" customWidth="1"/>
    <col min="9" max="10" width="14.7265625" customWidth="1"/>
    <col min="11" max="11" width="5.26953125" customWidth="1"/>
  </cols>
  <sheetData>
    <row r="1" spans="1:16" ht="37.5" x14ac:dyDescent="0.25">
      <c r="A1" s="9" t="s">
        <v>6</v>
      </c>
      <c r="C1" s="9" t="s">
        <v>7</v>
      </c>
      <c r="D1" s="9" t="str">
        <f>IF(A2="Festpreise","Festpreise: keine Eingabe erforderlich","Werte vertraglicher Index")</f>
        <v>Werte vertraglicher Index</v>
      </c>
      <c r="E1" s="9" t="s">
        <v>3</v>
      </c>
      <c r="F1" s="9" t="s">
        <v>11</v>
      </c>
      <c r="G1" s="5" t="s">
        <v>1</v>
      </c>
      <c r="H1" s="5" t="s">
        <v>0</v>
      </c>
      <c r="I1" s="5" t="str">
        <f>CONCATENATE(E1," normiert")</f>
        <v>Werte sachgerechter Index normiert</v>
      </c>
      <c r="J1" s="5" t="s">
        <v>2</v>
      </c>
      <c r="N1" s="17" t="s">
        <v>5</v>
      </c>
      <c r="O1">
        <v>2018</v>
      </c>
      <c r="P1">
        <v>1</v>
      </c>
    </row>
    <row r="2" spans="1:16" x14ac:dyDescent="0.25">
      <c r="A2" s="27" t="s">
        <v>4</v>
      </c>
      <c r="D2" s="16" t="s">
        <v>8</v>
      </c>
      <c r="E2" s="16" t="s">
        <v>10</v>
      </c>
      <c r="F2" s="8"/>
      <c r="N2" t="s">
        <v>4</v>
      </c>
      <c r="O2">
        <v>2019</v>
      </c>
      <c r="P2">
        <v>2</v>
      </c>
    </row>
    <row r="3" spans="1:16" x14ac:dyDescent="0.25">
      <c r="A3" s="27"/>
      <c r="C3" s="7">
        <f>CONCATENATE("01.",A7,".",A6)*1</f>
        <v>43952</v>
      </c>
      <c r="D3" s="12">
        <v>110.96</v>
      </c>
      <c r="E3" s="12">
        <v>115.12</v>
      </c>
      <c r="F3" s="11">
        <f t="shared" ref="F3:F14" si="0">IF($A$2="Festpreise",100,D3)</f>
        <v>110.96</v>
      </c>
      <c r="G3" s="11">
        <f>F3*0.92</f>
        <v>102.08320000000001</v>
      </c>
      <c r="H3" s="11">
        <f>F3*1.08</f>
        <v>119.8368</v>
      </c>
      <c r="I3" s="11">
        <f t="shared" ref="I3:I14" si="1">E3/$E$3*$F$3</f>
        <v>110.96</v>
      </c>
      <c r="J3" s="11">
        <f>IF(AND(YEAR(C3)&gt;2020,OR(I3&lt;G3,I3&gt;H3)),IF($A$2="Festpreise",I3-8,I3),F3)</f>
        <v>110.96</v>
      </c>
      <c r="O3">
        <v>2020</v>
      </c>
      <c r="P3">
        <v>3</v>
      </c>
    </row>
    <row r="4" spans="1:16" x14ac:dyDescent="0.25">
      <c r="C4" s="7">
        <f>EDATE(C3,1)</f>
        <v>43983</v>
      </c>
      <c r="D4" s="12">
        <v>111.11</v>
      </c>
      <c r="E4" s="12">
        <v>111.91</v>
      </c>
      <c r="F4" s="11">
        <f t="shared" si="0"/>
        <v>111.11</v>
      </c>
      <c r="G4" s="11">
        <f t="shared" ref="G4:G14" si="2">F4*0.92</f>
        <v>102.22120000000001</v>
      </c>
      <c r="H4" s="11">
        <f t="shared" ref="H4:H14" si="3">F4*1.08</f>
        <v>119.9988</v>
      </c>
      <c r="I4" s="11">
        <f t="shared" si="1"/>
        <v>107.86599722029186</v>
      </c>
      <c r="J4" s="11">
        <f t="shared" ref="J4:J14" si="4">IF(AND(YEAR(C4)&gt;2020,OR(I4&lt;G4,I4&gt;H4)),IF($A$2="Festpreise",I4-8,I4),F4)</f>
        <v>111.11</v>
      </c>
      <c r="O4">
        <v>2021</v>
      </c>
      <c r="P4">
        <v>4</v>
      </c>
    </row>
    <row r="5" spans="1:16" x14ac:dyDescent="0.25">
      <c r="A5" s="10" t="s">
        <v>12</v>
      </c>
      <c r="C5" s="7">
        <f t="shared" ref="C5:C13" si="5">EDATE(C4,1)</f>
        <v>44013</v>
      </c>
      <c r="D5" s="12">
        <v>111.38</v>
      </c>
      <c r="E5" s="12">
        <v>111.38</v>
      </c>
      <c r="F5" s="11">
        <f t="shared" si="0"/>
        <v>111.38</v>
      </c>
      <c r="G5" s="11">
        <f t="shared" si="2"/>
        <v>102.4696</v>
      </c>
      <c r="H5" s="11">
        <f t="shared" si="3"/>
        <v>120.29040000000001</v>
      </c>
      <c r="I5" s="11">
        <f t="shared" si="1"/>
        <v>107.35514940931201</v>
      </c>
      <c r="J5" s="11">
        <f t="shared" si="4"/>
        <v>111.38</v>
      </c>
      <c r="P5">
        <v>5</v>
      </c>
    </row>
    <row r="6" spans="1:16" x14ac:dyDescent="0.25">
      <c r="A6" s="18">
        <v>2020</v>
      </c>
      <c r="C6" s="7">
        <f t="shared" si="5"/>
        <v>44044</v>
      </c>
      <c r="D6" s="12">
        <v>111.59</v>
      </c>
      <c r="E6" s="12">
        <v>110.94</v>
      </c>
      <c r="F6" s="11">
        <f t="shared" si="0"/>
        <v>111.59</v>
      </c>
      <c r="G6" s="11">
        <f t="shared" si="2"/>
        <v>102.6628</v>
      </c>
      <c r="H6" s="11">
        <f t="shared" si="3"/>
        <v>120.51720000000002</v>
      </c>
      <c r="I6" s="11">
        <f t="shared" si="1"/>
        <v>106.93104933981931</v>
      </c>
      <c r="J6" s="11">
        <f t="shared" si="4"/>
        <v>111.59</v>
      </c>
      <c r="P6">
        <v>6</v>
      </c>
    </row>
    <row r="7" spans="1:16" x14ac:dyDescent="0.25">
      <c r="A7" s="18">
        <v>5</v>
      </c>
      <c r="C7" s="7">
        <f t="shared" si="5"/>
        <v>44075</v>
      </c>
      <c r="D7" s="12">
        <v>111.48</v>
      </c>
      <c r="E7" s="12">
        <v>112.04</v>
      </c>
      <c r="F7" s="11">
        <f t="shared" si="0"/>
        <v>111.48</v>
      </c>
      <c r="G7" s="11">
        <f t="shared" si="2"/>
        <v>102.56160000000001</v>
      </c>
      <c r="H7" s="11">
        <f t="shared" si="3"/>
        <v>120.39840000000001</v>
      </c>
      <c r="I7" s="11">
        <f t="shared" si="1"/>
        <v>107.99129951355107</v>
      </c>
      <c r="J7" s="11">
        <f t="shared" si="4"/>
        <v>111.48</v>
      </c>
      <c r="P7">
        <v>7</v>
      </c>
    </row>
    <row r="8" spans="1:16" ht="13" thickBot="1" x14ac:dyDescent="0.3">
      <c r="C8" s="13">
        <f t="shared" si="5"/>
        <v>44105</v>
      </c>
      <c r="D8" s="14">
        <v>111.88</v>
      </c>
      <c r="E8" s="14">
        <v>112.49</v>
      </c>
      <c r="F8" s="15">
        <f t="shared" si="0"/>
        <v>111.88</v>
      </c>
      <c r="G8" s="15">
        <f t="shared" si="2"/>
        <v>102.92959999999999</v>
      </c>
      <c r="H8" s="15">
        <f t="shared" si="3"/>
        <v>120.8304</v>
      </c>
      <c r="I8" s="15">
        <f t="shared" si="1"/>
        <v>108.42503822098678</v>
      </c>
      <c r="J8" s="11">
        <f t="shared" si="4"/>
        <v>111.88</v>
      </c>
      <c r="P8">
        <v>8</v>
      </c>
    </row>
    <row r="9" spans="1:16" ht="13.15" customHeight="1" x14ac:dyDescent="0.25">
      <c r="C9" s="7">
        <f t="shared" si="5"/>
        <v>44136</v>
      </c>
      <c r="D9" s="12">
        <v>111.95</v>
      </c>
      <c r="E9" s="12">
        <v>117.19</v>
      </c>
      <c r="F9" s="11">
        <f t="shared" si="0"/>
        <v>111.95</v>
      </c>
      <c r="G9" s="11">
        <f t="shared" si="2"/>
        <v>102.99400000000001</v>
      </c>
      <c r="H9" s="11">
        <f t="shared" si="3"/>
        <v>120.90600000000001</v>
      </c>
      <c r="I9" s="11">
        <f t="shared" si="1"/>
        <v>112.95519805420429</v>
      </c>
      <c r="J9" s="11">
        <f t="shared" si="4"/>
        <v>111.95</v>
      </c>
      <c r="P9">
        <v>9</v>
      </c>
    </row>
    <row r="10" spans="1:16" x14ac:dyDescent="0.25">
      <c r="C10" s="7">
        <f t="shared" si="5"/>
        <v>44166</v>
      </c>
      <c r="D10" s="12">
        <v>112.73</v>
      </c>
      <c r="E10" s="12">
        <v>122.57</v>
      </c>
      <c r="F10" s="11">
        <f t="shared" si="0"/>
        <v>112.73</v>
      </c>
      <c r="G10" s="11">
        <f t="shared" si="2"/>
        <v>103.7116</v>
      </c>
      <c r="H10" s="11">
        <f t="shared" si="3"/>
        <v>121.74840000000002</v>
      </c>
      <c r="I10" s="11">
        <f t="shared" si="1"/>
        <v>118.1407852675469</v>
      </c>
      <c r="J10" s="11">
        <f t="shared" si="4"/>
        <v>112.73</v>
      </c>
      <c r="P10">
        <v>10</v>
      </c>
    </row>
    <row r="11" spans="1:16" x14ac:dyDescent="0.25">
      <c r="C11" s="7">
        <f t="shared" si="5"/>
        <v>44197</v>
      </c>
      <c r="D11" s="12">
        <v>116.23590299999999</v>
      </c>
      <c r="E11" s="12">
        <v>138.724726</v>
      </c>
      <c r="F11" s="11">
        <f t="shared" si="0"/>
        <v>116.23590299999999</v>
      </c>
      <c r="G11" s="11">
        <f t="shared" si="2"/>
        <v>106.93703076</v>
      </c>
      <c r="H11" s="11">
        <f t="shared" si="3"/>
        <v>125.53477524</v>
      </c>
      <c r="I11" s="11">
        <f t="shared" si="1"/>
        <v>133.71174076580957</v>
      </c>
      <c r="J11" s="11">
        <f t="shared" si="4"/>
        <v>133.71174076580957</v>
      </c>
      <c r="P11">
        <v>11</v>
      </c>
    </row>
    <row r="12" spans="1:16" x14ac:dyDescent="0.25">
      <c r="C12" s="7">
        <f t="shared" si="5"/>
        <v>44228</v>
      </c>
      <c r="D12" s="12">
        <v>117.91557999999999</v>
      </c>
      <c r="E12" s="12">
        <v>149.13091900000001</v>
      </c>
      <c r="F12" s="11">
        <f t="shared" si="0"/>
        <v>117.91557999999999</v>
      </c>
      <c r="G12" s="11">
        <f t="shared" si="2"/>
        <v>108.48233359999999</v>
      </c>
      <c r="H12" s="11">
        <f t="shared" si="3"/>
        <v>127.34882639999999</v>
      </c>
      <c r="I12" s="11">
        <f t="shared" si="1"/>
        <v>143.74189343502431</v>
      </c>
      <c r="J12" s="11">
        <f t="shared" si="4"/>
        <v>143.74189343502431</v>
      </c>
      <c r="P12">
        <v>12</v>
      </c>
    </row>
    <row r="13" spans="1:16" x14ac:dyDescent="0.25">
      <c r="C13" s="7">
        <f t="shared" si="5"/>
        <v>44256</v>
      </c>
      <c r="D13" s="12">
        <v>120.02363099999999</v>
      </c>
      <c r="E13" s="12">
        <v>154.47497100000001</v>
      </c>
      <c r="F13" s="11">
        <f t="shared" si="0"/>
        <v>120.02363099999999</v>
      </c>
      <c r="G13" s="11">
        <f t="shared" si="2"/>
        <v>110.42174052</v>
      </c>
      <c r="H13" s="11">
        <f t="shared" si="3"/>
        <v>129.62552148</v>
      </c>
      <c r="I13" s="11">
        <f t="shared" si="1"/>
        <v>148.89283167268937</v>
      </c>
      <c r="J13" s="11">
        <f t="shared" si="4"/>
        <v>148.89283167268937</v>
      </c>
    </row>
    <row r="14" spans="1:16" x14ac:dyDescent="0.25">
      <c r="C14" s="7">
        <f ca="1">IF(EDATE(C13,1)&gt;TODAY(),,EDATE(C13,1))</f>
        <v>44287</v>
      </c>
      <c r="D14" s="12">
        <v>122</v>
      </c>
      <c r="E14" s="12">
        <v>135</v>
      </c>
      <c r="F14" s="11">
        <f t="shared" si="0"/>
        <v>122</v>
      </c>
      <c r="G14" s="11">
        <f t="shared" si="2"/>
        <v>112.24000000000001</v>
      </c>
      <c r="H14" s="11">
        <f t="shared" si="3"/>
        <v>131.76000000000002</v>
      </c>
      <c r="I14" s="11">
        <f t="shared" si="1"/>
        <v>130.12161223071578</v>
      </c>
      <c r="J14" s="11">
        <f t="shared" ca="1" si="4"/>
        <v>122</v>
      </c>
    </row>
    <row r="17" spans="1:12" x14ac:dyDescent="0.25">
      <c r="C17" s="6"/>
      <c r="D17" s="5"/>
      <c r="E17" s="5"/>
      <c r="F17" s="5"/>
      <c r="G17" s="5"/>
      <c r="H17" s="5"/>
      <c r="I17" s="5"/>
      <c r="J17" s="5"/>
    </row>
    <row r="18" spans="1:12" ht="13.15" customHeight="1" x14ac:dyDescent="0.25">
      <c r="A18" s="28" t="s">
        <v>14</v>
      </c>
      <c r="C18" s="4"/>
      <c r="G18" s="3"/>
      <c r="H18" s="3"/>
      <c r="I18" s="3"/>
      <c r="J18" s="3"/>
    </row>
    <row r="19" spans="1:12" x14ac:dyDescent="0.25">
      <c r="A19" s="28"/>
      <c r="C19" s="4"/>
      <c r="G19" s="3"/>
      <c r="H19" s="3"/>
      <c r="I19" s="3"/>
      <c r="J19" s="3"/>
    </row>
    <row r="20" spans="1:12" x14ac:dyDescent="0.25">
      <c r="A20" s="28"/>
      <c r="C20" s="4"/>
      <c r="G20" s="3"/>
      <c r="H20" s="3"/>
      <c r="I20" s="3"/>
      <c r="J20" s="3"/>
    </row>
    <row r="21" spans="1:12" x14ac:dyDescent="0.25">
      <c r="A21" s="28"/>
      <c r="C21" s="4"/>
      <c r="G21" s="3"/>
      <c r="H21" s="3"/>
      <c r="I21" s="3"/>
      <c r="J21" s="3"/>
    </row>
    <row r="22" spans="1:12" x14ac:dyDescent="0.25">
      <c r="A22" s="28"/>
      <c r="C22" s="4"/>
      <c r="G22" s="3"/>
      <c r="H22" s="3"/>
      <c r="I22" s="3"/>
      <c r="J22" s="3"/>
    </row>
    <row r="23" spans="1:12" x14ac:dyDescent="0.25">
      <c r="C23" s="4"/>
      <c r="G23" s="3"/>
      <c r="H23" s="3"/>
      <c r="I23" s="3"/>
      <c r="J23" s="3"/>
    </row>
    <row r="24" spans="1:12" x14ac:dyDescent="0.25">
      <c r="C24" s="4"/>
      <c r="G24" s="3"/>
      <c r="H24" s="3"/>
      <c r="I24" s="3"/>
      <c r="J24" s="3"/>
    </row>
    <row r="25" spans="1:12" x14ac:dyDescent="0.25">
      <c r="C25" s="4"/>
      <c r="G25" s="3"/>
      <c r="H25" s="3"/>
      <c r="I25" s="3"/>
      <c r="J25" s="3"/>
    </row>
    <row r="26" spans="1:12" x14ac:dyDescent="0.25">
      <c r="C26" s="4"/>
      <c r="G26" s="3"/>
      <c r="H26" s="3"/>
      <c r="I26" s="3"/>
      <c r="J26" s="3"/>
    </row>
    <row r="27" spans="1:12" x14ac:dyDescent="0.25">
      <c r="C27" s="4"/>
      <c r="G27" s="3"/>
      <c r="H27" s="3"/>
      <c r="I27" s="3"/>
      <c r="J27" s="3"/>
    </row>
    <row r="28" spans="1:12" x14ac:dyDescent="0.25">
      <c r="C28" s="4"/>
      <c r="G28" s="3"/>
      <c r="H28" s="3"/>
      <c r="I28" s="3"/>
      <c r="J28" s="3"/>
    </row>
    <row r="29" spans="1:12" x14ac:dyDescent="0.25">
      <c r="C29" s="4"/>
      <c r="G29" s="3"/>
      <c r="H29" s="3"/>
      <c r="I29" s="3"/>
      <c r="J29" s="3"/>
    </row>
    <row r="30" spans="1:12" x14ac:dyDescent="0.25">
      <c r="C30" s="4"/>
      <c r="G30" s="3"/>
      <c r="H30" s="3"/>
      <c r="I30" s="3"/>
      <c r="J30" s="3"/>
      <c r="K30" s="3"/>
      <c r="L30" s="3"/>
    </row>
    <row r="31" spans="1:12" x14ac:dyDescent="0.25">
      <c r="C31" s="4"/>
      <c r="G31" s="3"/>
      <c r="H31" s="3"/>
      <c r="I31" s="3"/>
      <c r="J31" s="3"/>
      <c r="K31" s="3"/>
      <c r="L31" s="3"/>
    </row>
    <row r="32" spans="1:12" x14ac:dyDescent="0.25">
      <c r="C32" s="4"/>
      <c r="G32" s="3"/>
      <c r="H32" s="3"/>
      <c r="I32" s="3"/>
      <c r="J32" s="3"/>
      <c r="K32" s="3"/>
      <c r="L32" s="3"/>
    </row>
    <row r="33" spans="11:12" x14ac:dyDescent="0.25">
      <c r="K33" s="3"/>
      <c r="L33" s="3"/>
    </row>
    <row r="34" spans="11:12" x14ac:dyDescent="0.25">
      <c r="K34" s="3"/>
      <c r="L34" s="3"/>
    </row>
    <row r="35" spans="11:12" x14ac:dyDescent="0.25">
      <c r="K35" s="3"/>
      <c r="L35" s="3"/>
    </row>
    <row r="36" spans="11:12" x14ac:dyDescent="0.25">
      <c r="K36" s="3"/>
      <c r="L36" s="3"/>
    </row>
    <row r="37" spans="11:12" x14ac:dyDescent="0.25">
      <c r="K37" s="3"/>
      <c r="L37" s="3"/>
    </row>
    <row r="38" spans="11:12" x14ac:dyDescent="0.25">
      <c r="K38" s="3"/>
      <c r="L38" s="3"/>
    </row>
    <row r="39" spans="11:12" x14ac:dyDescent="0.25">
      <c r="K39" s="3"/>
      <c r="L39" s="3"/>
    </row>
    <row r="40" spans="11:12" x14ac:dyDescent="0.25">
      <c r="K40" s="3"/>
      <c r="L40" s="3"/>
    </row>
    <row r="41" spans="11:12" x14ac:dyDescent="0.25">
      <c r="K41" s="3"/>
      <c r="L41" s="3"/>
    </row>
    <row r="42" spans="11:12" x14ac:dyDescent="0.25">
      <c r="K42" s="3"/>
      <c r="L42" s="3"/>
    </row>
    <row r="43" spans="11:12" x14ac:dyDescent="0.25">
      <c r="K43" s="3"/>
      <c r="L43" s="3"/>
    </row>
    <row r="44" spans="11:12" x14ac:dyDescent="0.25">
      <c r="K44" s="3"/>
      <c r="L44" s="3"/>
    </row>
  </sheetData>
  <sheetProtection selectLockedCells="1"/>
  <mergeCells count="2">
    <mergeCell ref="A2:A3"/>
    <mergeCell ref="A18:A22"/>
  </mergeCells>
  <conditionalFormatting sqref="D2:D4 D7 D9:D14">
    <cfRule type="expression" dxfId="12" priority="3">
      <formula>$A$2="Festpreise"</formula>
    </cfRule>
  </conditionalFormatting>
  <conditionalFormatting sqref="C8:I8">
    <cfRule type="expression" dxfId="11" priority="4">
      <formula>$A$2="Veränderliche Preise"</formula>
    </cfRule>
  </conditionalFormatting>
  <conditionalFormatting sqref="D8">
    <cfRule type="expression" dxfId="10" priority="2">
      <formula>$A$2="Festpreise"</formula>
    </cfRule>
  </conditionalFormatting>
  <conditionalFormatting sqref="D5:D6">
    <cfRule type="expression" dxfId="9" priority="1">
      <formula>$A$2="Festpreise"</formula>
    </cfRule>
  </conditionalFormatting>
  <dataValidations count="3">
    <dataValidation type="list" allowBlank="1" showInputMessage="1" showErrorMessage="1" sqref="A7" xr:uid="{116A61E2-E6F2-4F44-B93B-9B1C463151E5}">
      <formula1>$P$1:$P$12</formula1>
    </dataValidation>
    <dataValidation type="list" allowBlank="1" showInputMessage="1" showErrorMessage="1" sqref="A6" xr:uid="{3C269FCE-41D3-4101-8F2C-FE84EC0AD088}">
      <formula1>$O$1:$O$4</formula1>
    </dataValidation>
    <dataValidation type="list" allowBlank="1" showInputMessage="1" showErrorMessage="1" sqref="WVH1 WLL1 WBP1 VRT1 VHX1 UYB1 UOF1 UEJ1 TUN1 TKR1 TAV1 SQZ1 SHD1 RXH1 RNL1 RDP1 QTT1 QJX1 QAB1 PQF1 PGJ1 OWN1 OMR1 OCV1 NSZ1 NJD1 MZH1 MPL1 MFP1 LVT1 LLX1 LCB1 KSF1 KIJ1 JYN1 JOR1 JEV1 IUZ1 ILD1 IBH1 HRL1 HHP1 GXT1 GNX1 GEB1 FUF1 FKJ1 FAN1 EQR1 EGV1 DWZ1 DND1 DDH1 CTL1 CJP1 BZT1 BPX1 BGB1 AWF1 AMJ1 ACN1 SR1 IV1 D65525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D131061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D196597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D262133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D327669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D393205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D458741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D524277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D589813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D655349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D720885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D786421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D851957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D917493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D983029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A2" xr:uid="{5BC8D135-213E-4FD9-887A-853B22D7EA5A}">
      <formula1>$N$1:$N$2</formula1>
    </dataValidation>
  </dataValidations>
  <pageMargins left="0.7" right="0.7" top="0.78740157499999996" bottom="0.78740157499999996" header="0.3" footer="0.3"/>
  <pageSetup paperSize="9" orientation="portrait" r:id="rId1"/>
  <headerFooter>
    <oddFooter>&amp;L&amp;1#&amp;"Calibri"&amp;10&amp;KFFC000Klassifikation: TLP gelb (Adressatenkreis)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65914-FC87-49BE-A8E5-96498817E082}">
  <dimension ref="A1:P44"/>
  <sheetViews>
    <sheetView zoomScale="115" zoomScaleNormal="115" workbookViewId="0">
      <selection activeCell="J3" sqref="J3"/>
    </sheetView>
  </sheetViews>
  <sheetFormatPr baseColWidth="10" defaultRowHeight="12.5" x14ac:dyDescent="0.25"/>
  <cols>
    <col min="1" max="1" width="13.26953125" customWidth="1"/>
    <col min="2" max="2" width="5.81640625" customWidth="1"/>
    <col min="3" max="3" width="12.7265625" style="2" customWidth="1"/>
    <col min="4" max="5" width="14.7265625" style="1" customWidth="1"/>
    <col min="6" max="6" width="11.26953125" style="1" customWidth="1"/>
    <col min="7" max="8" width="11.26953125" customWidth="1"/>
    <col min="9" max="10" width="14.7265625" customWidth="1"/>
    <col min="11" max="11" width="5.26953125" customWidth="1"/>
  </cols>
  <sheetData>
    <row r="1" spans="1:16" ht="37.5" x14ac:dyDescent="0.25">
      <c r="A1" s="9" t="s">
        <v>6</v>
      </c>
      <c r="C1" s="9" t="s">
        <v>7</v>
      </c>
      <c r="D1" s="9" t="str">
        <f>IF(A2="Festpreise","Festpreise: keine Eingabe erforderlich","Werte vertraglicher Index")</f>
        <v>Werte vertraglicher Index</v>
      </c>
      <c r="E1" s="9" t="s">
        <v>3</v>
      </c>
      <c r="F1" s="9" t="s">
        <v>11</v>
      </c>
      <c r="G1" s="5" t="s">
        <v>1</v>
      </c>
      <c r="H1" s="5" t="s">
        <v>0</v>
      </c>
      <c r="I1" s="5" t="str">
        <f>CONCATENATE(E1," normiert")</f>
        <v>Werte sachgerechter Index normiert</v>
      </c>
      <c r="J1" s="5" t="s">
        <v>2</v>
      </c>
      <c r="N1" s="17" t="s">
        <v>5</v>
      </c>
      <c r="O1">
        <v>2018</v>
      </c>
      <c r="P1">
        <v>1</v>
      </c>
    </row>
    <row r="2" spans="1:16" x14ac:dyDescent="0.25">
      <c r="A2" s="27" t="s">
        <v>4</v>
      </c>
      <c r="D2" s="16" t="s">
        <v>9</v>
      </c>
      <c r="E2" s="16" t="s">
        <v>13</v>
      </c>
      <c r="F2" s="8"/>
      <c r="N2" t="s">
        <v>4</v>
      </c>
      <c r="O2">
        <v>2019</v>
      </c>
      <c r="P2">
        <v>2</v>
      </c>
    </row>
    <row r="3" spans="1:16" x14ac:dyDescent="0.25">
      <c r="A3" s="27"/>
      <c r="C3" s="7">
        <f>CONCATENATE("01.",A7,".",A6)*1</f>
        <v>43739</v>
      </c>
      <c r="D3" s="12">
        <v>108.4</v>
      </c>
      <c r="E3" s="12">
        <v>100.4</v>
      </c>
      <c r="F3" s="11">
        <f t="shared" ref="F3:F18" si="0">IF($A$2="Festpreise",100,D3)</f>
        <v>108.4</v>
      </c>
      <c r="G3" s="11">
        <f>F3*0.92</f>
        <v>99.728000000000009</v>
      </c>
      <c r="H3" s="11">
        <f>F3*1.08</f>
        <v>117.07200000000002</v>
      </c>
      <c r="I3" s="11">
        <f t="shared" ref="I3:I18" si="1">E3/$E$3*$F$3</f>
        <v>108.4</v>
      </c>
      <c r="J3" s="11">
        <f>IF(AND(YEAR(C3)&gt;2020,OR(I3&lt;G3,I3&gt;H3)),IF($A$2="Festpreise",I3-8,I3),F3)</f>
        <v>108.4</v>
      </c>
      <c r="O3">
        <v>2020</v>
      </c>
      <c r="P3">
        <v>3</v>
      </c>
    </row>
    <row r="4" spans="1:16" x14ac:dyDescent="0.25">
      <c r="C4" s="7">
        <f>EDATE(C3,1)</f>
        <v>43770</v>
      </c>
      <c r="D4" s="12">
        <v>107.6</v>
      </c>
      <c r="E4" s="12">
        <v>97</v>
      </c>
      <c r="F4" s="11">
        <f t="shared" si="0"/>
        <v>107.6</v>
      </c>
      <c r="G4" s="11">
        <f t="shared" ref="G4:G18" si="2">F4*0.92</f>
        <v>98.992000000000004</v>
      </c>
      <c r="H4" s="11">
        <f t="shared" ref="H4:H18" si="3">F4*1.08</f>
        <v>116.208</v>
      </c>
      <c r="I4" s="11">
        <f t="shared" si="1"/>
        <v>104.72908366533865</v>
      </c>
      <c r="J4" s="11">
        <f t="shared" ref="J4:J21" si="4">IF(AND(YEAR(C4)&gt;2020,OR(I4&lt;G4,I4&gt;H4)),IF($A$2="Festpreise",I4-8,I4),F4)</f>
        <v>107.6</v>
      </c>
      <c r="O4">
        <v>2021</v>
      </c>
      <c r="P4">
        <v>4</v>
      </c>
    </row>
    <row r="5" spans="1:16" x14ac:dyDescent="0.25">
      <c r="A5" s="10" t="s">
        <v>12</v>
      </c>
      <c r="C5" s="7">
        <f t="shared" ref="C5:C13" si="5">EDATE(C4,1)</f>
        <v>43800</v>
      </c>
      <c r="D5" s="12">
        <v>107.4</v>
      </c>
      <c r="E5" s="12">
        <v>96.5</v>
      </c>
      <c r="F5" s="11">
        <f t="shared" si="0"/>
        <v>107.4</v>
      </c>
      <c r="G5" s="11">
        <f t="shared" si="2"/>
        <v>98.808000000000007</v>
      </c>
      <c r="H5" s="11">
        <f t="shared" si="3"/>
        <v>115.99200000000002</v>
      </c>
      <c r="I5" s="11">
        <f t="shared" si="1"/>
        <v>104.18924302788844</v>
      </c>
      <c r="J5" s="11">
        <f t="shared" si="4"/>
        <v>107.4</v>
      </c>
      <c r="P5">
        <v>5</v>
      </c>
    </row>
    <row r="6" spans="1:16" x14ac:dyDescent="0.25">
      <c r="A6" s="18">
        <v>2019</v>
      </c>
      <c r="C6" s="7">
        <f t="shared" si="5"/>
        <v>43831</v>
      </c>
      <c r="D6" s="12">
        <v>108.2</v>
      </c>
      <c r="E6" s="12">
        <v>96.3</v>
      </c>
      <c r="F6" s="11">
        <f t="shared" si="0"/>
        <v>108.2</v>
      </c>
      <c r="G6" s="11">
        <f t="shared" si="2"/>
        <v>99.544000000000011</v>
      </c>
      <c r="H6" s="11">
        <f t="shared" si="3"/>
        <v>116.85600000000001</v>
      </c>
      <c r="I6" s="11">
        <f t="shared" si="1"/>
        <v>103.97330677290836</v>
      </c>
      <c r="J6" s="11">
        <f t="shared" si="4"/>
        <v>108.2</v>
      </c>
      <c r="P6">
        <v>6</v>
      </c>
    </row>
    <row r="7" spans="1:16" x14ac:dyDescent="0.25">
      <c r="A7" s="18">
        <v>10</v>
      </c>
      <c r="C7" s="7">
        <f t="shared" si="5"/>
        <v>43862</v>
      </c>
      <c r="D7" s="12">
        <v>107.5</v>
      </c>
      <c r="E7" s="12">
        <v>94.9</v>
      </c>
      <c r="F7" s="11">
        <f t="shared" si="0"/>
        <v>107.5</v>
      </c>
      <c r="G7" s="11">
        <f t="shared" si="2"/>
        <v>98.9</v>
      </c>
      <c r="H7" s="11">
        <f t="shared" si="3"/>
        <v>116.10000000000001</v>
      </c>
      <c r="I7" s="11">
        <f t="shared" si="1"/>
        <v>102.46175298804782</v>
      </c>
      <c r="J7" s="11">
        <f t="shared" si="4"/>
        <v>107.5</v>
      </c>
      <c r="P7">
        <v>7</v>
      </c>
    </row>
    <row r="8" spans="1:16" ht="13" thickBot="1" x14ac:dyDescent="0.3">
      <c r="C8" s="13">
        <f t="shared" si="5"/>
        <v>43891</v>
      </c>
      <c r="D8" s="14">
        <v>106.8</v>
      </c>
      <c r="E8" s="14">
        <v>95.6</v>
      </c>
      <c r="F8" s="15">
        <f t="shared" si="0"/>
        <v>106.8</v>
      </c>
      <c r="G8" s="15">
        <f t="shared" si="2"/>
        <v>98.256</v>
      </c>
      <c r="H8" s="15">
        <f t="shared" si="3"/>
        <v>115.34400000000001</v>
      </c>
      <c r="I8" s="15">
        <f t="shared" si="1"/>
        <v>103.21752988047808</v>
      </c>
      <c r="J8" s="11">
        <f t="shared" si="4"/>
        <v>106.8</v>
      </c>
      <c r="P8">
        <v>8</v>
      </c>
    </row>
    <row r="9" spans="1:16" ht="13.15" customHeight="1" x14ac:dyDescent="0.25">
      <c r="C9" s="7">
        <f t="shared" si="5"/>
        <v>43922</v>
      </c>
      <c r="D9" s="12">
        <v>105.7</v>
      </c>
      <c r="E9" s="12">
        <v>97.1</v>
      </c>
      <c r="F9" s="11">
        <f t="shared" si="0"/>
        <v>105.7</v>
      </c>
      <c r="G9" s="11">
        <f t="shared" si="2"/>
        <v>97.244</v>
      </c>
      <c r="H9" s="11">
        <f t="shared" si="3"/>
        <v>114.15600000000001</v>
      </c>
      <c r="I9" s="11">
        <f t="shared" si="1"/>
        <v>104.83705179282869</v>
      </c>
      <c r="J9" s="11">
        <f t="shared" si="4"/>
        <v>105.7</v>
      </c>
      <c r="P9">
        <v>9</v>
      </c>
    </row>
    <row r="10" spans="1:16" x14ac:dyDescent="0.25">
      <c r="C10" s="7">
        <f t="shared" si="5"/>
        <v>43952</v>
      </c>
      <c r="D10" s="12">
        <v>104</v>
      </c>
      <c r="E10" s="12">
        <v>94.6</v>
      </c>
      <c r="F10" s="11">
        <f t="shared" si="0"/>
        <v>104</v>
      </c>
      <c r="G10" s="11">
        <f t="shared" si="2"/>
        <v>95.68</v>
      </c>
      <c r="H10" s="11">
        <f t="shared" si="3"/>
        <v>112.32000000000001</v>
      </c>
      <c r="I10" s="11">
        <f t="shared" si="1"/>
        <v>102.13784860557769</v>
      </c>
      <c r="J10" s="11">
        <f t="shared" si="4"/>
        <v>104</v>
      </c>
      <c r="P10">
        <v>10</v>
      </c>
    </row>
    <row r="11" spans="1:16" x14ac:dyDescent="0.25">
      <c r="C11" s="7">
        <f t="shared" si="5"/>
        <v>43983</v>
      </c>
      <c r="D11" s="12">
        <v>104.4</v>
      </c>
      <c r="E11" s="12">
        <v>94.3</v>
      </c>
      <c r="F11" s="11">
        <f t="shared" si="0"/>
        <v>104.4</v>
      </c>
      <c r="G11" s="11">
        <f t="shared" si="2"/>
        <v>96.048000000000016</v>
      </c>
      <c r="H11" s="11">
        <f t="shared" si="3"/>
        <v>112.75200000000001</v>
      </c>
      <c r="I11" s="11">
        <f t="shared" si="1"/>
        <v>101.81394422310757</v>
      </c>
      <c r="J11" s="11">
        <f t="shared" si="4"/>
        <v>104.4</v>
      </c>
      <c r="P11">
        <v>11</v>
      </c>
    </row>
    <row r="12" spans="1:16" x14ac:dyDescent="0.25">
      <c r="C12" s="7">
        <f t="shared" si="5"/>
        <v>44013</v>
      </c>
      <c r="D12" s="12">
        <v>104.9</v>
      </c>
      <c r="E12" s="12">
        <v>92.8</v>
      </c>
      <c r="F12" s="11">
        <f t="shared" si="0"/>
        <v>104.9</v>
      </c>
      <c r="G12" s="11">
        <f t="shared" si="2"/>
        <v>96.50800000000001</v>
      </c>
      <c r="H12" s="11">
        <f t="shared" si="3"/>
        <v>113.29200000000002</v>
      </c>
      <c r="I12" s="11">
        <f t="shared" si="1"/>
        <v>100.19442231075698</v>
      </c>
      <c r="J12" s="11">
        <f t="shared" si="4"/>
        <v>104.9</v>
      </c>
      <c r="P12">
        <v>12</v>
      </c>
    </row>
    <row r="13" spans="1:16" x14ac:dyDescent="0.25">
      <c r="C13" s="7">
        <f t="shared" si="5"/>
        <v>44044</v>
      </c>
      <c r="D13" s="12">
        <v>105</v>
      </c>
      <c r="E13" s="12">
        <v>92.6</v>
      </c>
      <c r="F13" s="11">
        <f t="shared" si="0"/>
        <v>105</v>
      </c>
      <c r="G13" s="11">
        <f t="shared" si="2"/>
        <v>96.600000000000009</v>
      </c>
      <c r="H13" s="11">
        <f t="shared" si="3"/>
        <v>113.4</v>
      </c>
      <c r="I13" s="11">
        <f t="shared" si="1"/>
        <v>99.978486055776884</v>
      </c>
      <c r="J13" s="11">
        <f t="shared" si="4"/>
        <v>105</v>
      </c>
    </row>
    <row r="14" spans="1:16" x14ac:dyDescent="0.25">
      <c r="C14" s="7">
        <f ca="1">IF(EDATE(C13,1)&gt;TODAY(),,EDATE(C13,1))</f>
        <v>44075</v>
      </c>
      <c r="D14" s="12">
        <v>104.8</v>
      </c>
      <c r="E14" s="12">
        <v>93.4</v>
      </c>
      <c r="F14" s="11">
        <f t="shared" si="0"/>
        <v>104.8</v>
      </c>
      <c r="G14" s="11">
        <f t="shared" si="2"/>
        <v>96.415999999999997</v>
      </c>
      <c r="H14" s="11">
        <f t="shared" si="3"/>
        <v>113.184</v>
      </c>
      <c r="I14" s="11">
        <f t="shared" si="1"/>
        <v>100.84223107569721</v>
      </c>
      <c r="J14" s="11">
        <f t="shared" ca="1" si="4"/>
        <v>104.8</v>
      </c>
    </row>
    <row r="15" spans="1:16" x14ac:dyDescent="0.25">
      <c r="C15" s="7">
        <f t="shared" ref="C15:C21" ca="1" si="6">IF(EDATE(C14,1)&gt;TODAY(),,EDATE(C14,1))</f>
        <v>44105</v>
      </c>
      <c r="D15" s="12">
        <v>105.1</v>
      </c>
      <c r="E15" s="12">
        <v>96.1</v>
      </c>
      <c r="F15" s="11">
        <f t="shared" si="0"/>
        <v>105.1</v>
      </c>
      <c r="G15" s="11">
        <f t="shared" si="2"/>
        <v>96.691999999999993</v>
      </c>
      <c r="H15" s="11">
        <f t="shared" si="3"/>
        <v>113.508</v>
      </c>
      <c r="I15" s="11">
        <f t="shared" si="1"/>
        <v>103.75737051792828</v>
      </c>
      <c r="J15" s="11">
        <f t="shared" ca="1" si="4"/>
        <v>105.1</v>
      </c>
    </row>
    <row r="16" spans="1:16" x14ac:dyDescent="0.25">
      <c r="C16" s="7">
        <f t="shared" ca="1" si="6"/>
        <v>44136</v>
      </c>
      <c r="D16" s="12">
        <v>105.1</v>
      </c>
      <c r="E16" s="12">
        <v>98.9</v>
      </c>
      <c r="F16" s="11">
        <f t="shared" si="0"/>
        <v>105.1</v>
      </c>
      <c r="G16" s="11">
        <f t="shared" si="2"/>
        <v>96.691999999999993</v>
      </c>
      <c r="H16" s="11">
        <f t="shared" si="3"/>
        <v>113.508</v>
      </c>
      <c r="I16" s="11">
        <f t="shared" si="1"/>
        <v>106.78047808764941</v>
      </c>
      <c r="J16" s="11">
        <f t="shared" ca="1" si="4"/>
        <v>105.1</v>
      </c>
    </row>
    <row r="17" spans="1:12" x14ac:dyDescent="0.25">
      <c r="C17" s="7">
        <f t="shared" ca="1" si="6"/>
        <v>44166</v>
      </c>
      <c r="D17" s="12">
        <v>105.7</v>
      </c>
      <c r="E17" s="12">
        <v>100.8</v>
      </c>
      <c r="F17" s="11">
        <f t="shared" si="0"/>
        <v>105.7</v>
      </c>
      <c r="G17" s="11">
        <f t="shared" si="2"/>
        <v>97.244</v>
      </c>
      <c r="H17" s="11">
        <f t="shared" si="3"/>
        <v>114.15600000000001</v>
      </c>
      <c r="I17" s="11">
        <f t="shared" si="1"/>
        <v>108.83187250996016</v>
      </c>
      <c r="J17" s="11">
        <f t="shared" ca="1" si="4"/>
        <v>105.7</v>
      </c>
    </row>
    <row r="18" spans="1:12" ht="13.15" customHeight="1" x14ac:dyDescent="0.25">
      <c r="A18" s="28" t="s">
        <v>14</v>
      </c>
      <c r="C18" s="7">
        <f t="shared" ca="1" si="6"/>
        <v>44197</v>
      </c>
      <c r="D18" s="12">
        <v>107.07840000000002</v>
      </c>
      <c r="E18" s="12">
        <v>113.38159999999999</v>
      </c>
      <c r="F18" s="11">
        <f t="shared" si="0"/>
        <v>107.07840000000002</v>
      </c>
      <c r="G18" s="11">
        <f t="shared" si="2"/>
        <v>98.512128000000018</v>
      </c>
      <c r="H18" s="11">
        <f t="shared" si="3"/>
        <v>115.64467200000003</v>
      </c>
      <c r="I18" s="11">
        <f t="shared" si="1"/>
        <v>122.41599043824699</v>
      </c>
      <c r="J18" s="11">
        <f t="shared" ca="1" si="4"/>
        <v>122.41599043824699</v>
      </c>
    </row>
    <row r="19" spans="1:12" x14ac:dyDescent="0.25">
      <c r="A19" s="28"/>
      <c r="C19" s="7">
        <f t="shared" ca="1" si="6"/>
        <v>44228</v>
      </c>
      <c r="D19" s="12">
        <v>108.97920000000001</v>
      </c>
      <c r="E19" s="12">
        <v>120.1692</v>
      </c>
      <c r="F19" s="11">
        <f t="shared" ref="F19:F21" si="7">IF($A$2="Festpreise",100,D19)</f>
        <v>108.97920000000001</v>
      </c>
      <c r="G19" s="11">
        <f t="shared" ref="G19:G21" si="8">F19*0.92</f>
        <v>100.26086400000001</v>
      </c>
      <c r="H19" s="11">
        <f t="shared" ref="H19:H21" si="9">F19*1.08</f>
        <v>117.69753600000001</v>
      </c>
      <c r="I19" s="11">
        <f t="shared" ref="I19:I21" si="10">E19/$E$3*$F$3</f>
        <v>129.74443505976097</v>
      </c>
      <c r="J19" s="11">
        <f t="shared" ca="1" si="4"/>
        <v>129.74443505976097</v>
      </c>
    </row>
    <row r="20" spans="1:12" x14ac:dyDescent="0.25">
      <c r="A20" s="28"/>
      <c r="C20" s="7">
        <f t="shared" ca="1" si="6"/>
        <v>44256</v>
      </c>
      <c r="D20" s="12">
        <v>110.77440000000001</v>
      </c>
      <c r="E20" s="12">
        <v>122.7504</v>
      </c>
      <c r="F20" s="11">
        <f t="shared" si="7"/>
        <v>110.77440000000001</v>
      </c>
      <c r="G20" s="11">
        <f t="shared" si="8"/>
        <v>101.91244800000001</v>
      </c>
      <c r="H20" s="11">
        <f t="shared" si="9"/>
        <v>119.63635200000002</v>
      </c>
      <c r="I20" s="11">
        <f t="shared" si="10"/>
        <v>132.53130836653386</v>
      </c>
      <c r="J20" s="11">
        <f t="shared" ca="1" si="4"/>
        <v>132.53130836653386</v>
      </c>
    </row>
    <row r="21" spans="1:12" x14ac:dyDescent="0.25">
      <c r="A21" s="28"/>
      <c r="C21" s="7">
        <f t="shared" ca="1" si="6"/>
        <v>44287</v>
      </c>
      <c r="D21" s="12">
        <v>114.3648</v>
      </c>
      <c r="E21" s="12">
        <v>139.19359999999998</v>
      </c>
      <c r="F21" s="11">
        <f t="shared" si="7"/>
        <v>114.3648</v>
      </c>
      <c r="G21" s="11">
        <f t="shared" si="8"/>
        <v>105.21561600000001</v>
      </c>
      <c r="H21" s="11">
        <f t="shared" si="9"/>
        <v>123.51398400000001</v>
      </c>
      <c r="I21" s="11">
        <f t="shared" si="10"/>
        <v>150.28472350597607</v>
      </c>
      <c r="J21" s="11">
        <f t="shared" ca="1" si="4"/>
        <v>150.28472350597607</v>
      </c>
    </row>
    <row r="22" spans="1:12" x14ac:dyDescent="0.25">
      <c r="A22" s="28"/>
      <c r="C22" s="4"/>
      <c r="G22" s="3"/>
      <c r="H22" s="3"/>
      <c r="I22" s="3"/>
      <c r="J22" s="3"/>
    </row>
    <row r="23" spans="1:12" x14ac:dyDescent="0.25">
      <c r="C23" s="4"/>
      <c r="G23" s="3"/>
      <c r="H23" s="3"/>
      <c r="I23" s="3"/>
      <c r="J23" s="3"/>
    </row>
    <row r="24" spans="1:12" x14ac:dyDescent="0.25">
      <c r="C24" s="4"/>
      <c r="G24" s="3"/>
      <c r="H24" s="3"/>
      <c r="I24" s="3"/>
      <c r="J24" s="3"/>
    </row>
    <row r="25" spans="1:12" x14ac:dyDescent="0.25">
      <c r="C25" s="4"/>
      <c r="G25" s="3"/>
      <c r="H25" s="3"/>
      <c r="I25" s="3"/>
      <c r="J25" s="3"/>
    </row>
    <row r="26" spans="1:12" x14ac:dyDescent="0.25">
      <c r="C26" s="4"/>
      <c r="G26" s="3"/>
      <c r="H26" s="3"/>
      <c r="I26" s="3"/>
      <c r="J26" s="3"/>
    </row>
    <row r="27" spans="1:12" x14ac:dyDescent="0.25">
      <c r="C27" s="4"/>
      <c r="G27" s="3"/>
      <c r="H27" s="3"/>
      <c r="I27" s="3"/>
      <c r="J27" s="3"/>
    </row>
    <row r="28" spans="1:12" x14ac:dyDescent="0.25">
      <c r="C28" s="4"/>
      <c r="G28" s="3"/>
      <c r="H28" s="3"/>
      <c r="I28" s="3"/>
      <c r="J28" s="3"/>
    </row>
    <row r="29" spans="1:12" x14ac:dyDescent="0.25">
      <c r="C29" s="4"/>
      <c r="G29" s="3"/>
      <c r="H29" s="3"/>
      <c r="I29" s="3"/>
      <c r="J29" s="3"/>
    </row>
    <row r="30" spans="1:12" x14ac:dyDescent="0.25">
      <c r="C30" s="4"/>
      <c r="G30" s="3"/>
      <c r="H30" s="3"/>
      <c r="I30" s="3"/>
      <c r="J30" s="3"/>
      <c r="K30" s="3"/>
      <c r="L30" s="3"/>
    </row>
    <row r="31" spans="1:12" x14ac:dyDescent="0.25">
      <c r="C31" s="4"/>
      <c r="G31" s="3"/>
      <c r="H31" s="3"/>
      <c r="I31" s="3"/>
      <c r="J31" s="3"/>
      <c r="K31" s="3"/>
      <c r="L31" s="3"/>
    </row>
    <row r="32" spans="1:12" x14ac:dyDescent="0.25">
      <c r="C32" s="4"/>
      <c r="G32" s="3"/>
      <c r="H32" s="3"/>
      <c r="I32" s="3"/>
      <c r="J32" s="3"/>
      <c r="K32" s="3"/>
      <c r="L32" s="3"/>
    </row>
    <row r="33" spans="3:12" x14ac:dyDescent="0.25">
      <c r="C33" s="4"/>
      <c r="G33" s="3"/>
      <c r="H33" s="3"/>
      <c r="I33" s="3"/>
      <c r="J33" s="3"/>
      <c r="K33" s="3"/>
      <c r="L33" s="3"/>
    </row>
    <row r="34" spans="3:12" x14ac:dyDescent="0.25">
      <c r="C34" s="4"/>
      <c r="G34" s="3"/>
      <c r="H34" s="3"/>
      <c r="I34" s="3"/>
      <c r="J34" s="3"/>
      <c r="K34" s="3"/>
      <c r="L34" s="3"/>
    </row>
    <row r="35" spans="3:12" x14ac:dyDescent="0.25">
      <c r="K35" s="3"/>
      <c r="L35" s="3"/>
    </row>
    <row r="36" spans="3:12" x14ac:dyDescent="0.25">
      <c r="K36" s="3"/>
      <c r="L36" s="3"/>
    </row>
    <row r="37" spans="3:12" x14ac:dyDescent="0.25">
      <c r="K37" s="3"/>
      <c r="L37" s="3"/>
    </row>
    <row r="38" spans="3:12" x14ac:dyDescent="0.25">
      <c r="K38" s="3"/>
      <c r="L38" s="3"/>
    </row>
    <row r="39" spans="3:12" x14ac:dyDescent="0.25">
      <c r="K39" s="3"/>
      <c r="L39" s="3"/>
    </row>
    <row r="40" spans="3:12" x14ac:dyDescent="0.25">
      <c r="K40" s="3"/>
      <c r="L40" s="3"/>
    </row>
    <row r="41" spans="3:12" x14ac:dyDescent="0.25">
      <c r="K41" s="3"/>
      <c r="L41" s="3"/>
    </row>
    <row r="42" spans="3:12" x14ac:dyDescent="0.25">
      <c r="K42" s="3"/>
      <c r="L42" s="3"/>
    </row>
    <row r="43" spans="3:12" x14ac:dyDescent="0.25">
      <c r="K43" s="3"/>
      <c r="L43" s="3"/>
    </row>
    <row r="44" spans="3:12" x14ac:dyDescent="0.25">
      <c r="K44" s="3"/>
      <c r="L44" s="3"/>
    </row>
  </sheetData>
  <sheetProtection selectLockedCells="1"/>
  <mergeCells count="2">
    <mergeCell ref="A2:A3"/>
    <mergeCell ref="A18:A22"/>
  </mergeCells>
  <conditionalFormatting sqref="D2:D4 D7 D9:D21">
    <cfRule type="expression" dxfId="8" priority="3">
      <formula>$A$2="Festpreise"</formula>
    </cfRule>
  </conditionalFormatting>
  <conditionalFormatting sqref="C8:I8">
    <cfRule type="expression" dxfId="7" priority="4">
      <formula>$A$2="Veränderliche Preise"</formula>
    </cfRule>
  </conditionalFormatting>
  <conditionalFormatting sqref="D8">
    <cfRule type="expression" dxfId="6" priority="2">
      <formula>$A$2="Festpreise"</formula>
    </cfRule>
  </conditionalFormatting>
  <conditionalFormatting sqref="D5:D6">
    <cfRule type="expression" dxfId="5" priority="1">
      <formula>$A$2="Festpreise"</formula>
    </cfRule>
  </conditionalFormatting>
  <dataValidations disablePrompts="1" count="3">
    <dataValidation type="list" allowBlank="1" showInputMessage="1" showErrorMessage="1" sqref="A7" xr:uid="{D5012E71-85BD-4B20-BF8B-B494E8840878}">
      <formula1>$P$1:$P$12</formula1>
    </dataValidation>
    <dataValidation type="list" allowBlank="1" showInputMessage="1" showErrorMessage="1" sqref="A6" xr:uid="{D0659DD6-5F61-447A-867C-D7168AD62C9D}">
      <formula1>$O$1:$O$4</formula1>
    </dataValidation>
    <dataValidation type="list" allowBlank="1" showInputMessage="1" showErrorMessage="1" sqref="WVH1 WLL1 WBP1 VRT1 VHX1 UYB1 UOF1 UEJ1 TUN1 TKR1 TAV1 SQZ1 SHD1 RXH1 RNL1 RDP1 QTT1 QJX1 QAB1 PQF1 PGJ1 OWN1 OMR1 OCV1 NSZ1 NJD1 MZH1 MPL1 MFP1 LVT1 LLX1 LCB1 KSF1 KIJ1 JYN1 JOR1 JEV1 IUZ1 ILD1 IBH1 HRL1 HHP1 GXT1 GNX1 GEB1 FUF1 FKJ1 FAN1 EQR1 EGV1 DWZ1 DND1 DDH1 CTL1 CJP1 BZT1 BPX1 BGB1 AWF1 AMJ1 ACN1 SR1 IV1 D6552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D13106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D19659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D26213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D32767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D39320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D45874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D52427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D58981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D65535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D72088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D78642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D85195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D91749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D98303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A2" xr:uid="{2DBE5672-B57E-41B7-8ABD-A899E5C35883}">
      <formula1>$N$1:$N$2</formula1>
    </dataValidation>
  </dataValidations>
  <pageMargins left="0.7" right="0.7" top="0.78740157499999996" bottom="0.78740157499999996" header="0.3" footer="0.3"/>
  <pageSetup paperSize="9" orientation="portrait" r:id="rId1"/>
  <headerFooter>
    <oddFooter>&amp;L&amp;1#&amp;"Calibri"&amp;10&amp;KFFC000Klassifikation: TLP gelb (Adressatenkreis)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9D78B-40B7-481F-B358-23E702C40FC4}">
  <dimension ref="A1:P44"/>
  <sheetViews>
    <sheetView zoomScale="96" zoomScaleNormal="115" workbookViewId="0">
      <selection activeCell="J3" sqref="J3"/>
    </sheetView>
  </sheetViews>
  <sheetFormatPr baseColWidth="10" defaultRowHeight="12.5" x14ac:dyDescent="0.25"/>
  <cols>
    <col min="1" max="1" width="13.26953125" customWidth="1"/>
    <col min="2" max="2" width="5.81640625" customWidth="1"/>
    <col min="3" max="3" width="12.7265625" style="2" customWidth="1"/>
    <col min="4" max="5" width="14.7265625" style="1" customWidth="1"/>
    <col min="6" max="6" width="11.26953125" style="1" customWidth="1"/>
    <col min="7" max="8" width="11.26953125" customWidth="1"/>
    <col min="9" max="10" width="14.7265625" customWidth="1"/>
    <col min="11" max="11" width="5.26953125" customWidth="1"/>
  </cols>
  <sheetData>
    <row r="1" spans="1:16" ht="37.5" x14ac:dyDescent="0.25">
      <c r="A1" s="9" t="s">
        <v>6</v>
      </c>
      <c r="C1" s="9" t="s">
        <v>7</v>
      </c>
      <c r="D1" s="9" t="str">
        <f>IF(A2="Festpreise","Festpreise: keine Eingabe erforderlich","Werte vertraglicher Index")</f>
        <v>Werte vertraglicher Index</v>
      </c>
      <c r="E1" s="9" t="s">
        <v>3</v>
      </c>
      <c r="F1" s="9" t="s">
        <v>11</v>
      </c>
      <c r="G1" s="5" t="s">
        <v>1</v>
      </c>
      <c r="H1" s="5" t="s">
        <v>0</v>
      </c>
      <c r="I1" s="5" t="str">
        <f>CONCATENATE(E1," normiert")</f>
        <v>Werte sachgerechter Index normiert</v>
      </c>
      <c r="J1" s="5" t="s">
        <v>2</v>
      </c>
      <c r="N1" s="17" t="s">
        <v>5</v>
      </c>
      <c r="O1">
        <v>2018</v>
      </c>
      <c r="P1">
        <v>1</v>
      </c>
    </row>
    <row r="2" spans="1:16" x14ac:dyDescent="0.25">
      <c r="A2" s="27" t="s">
        <v>4</v>
      </c>
      <c r="D2" s="16" t="s">
        <v>8</v>
      </c>
      <c r="E2" s="16" t="s">
        <v>21</v>
      </c>
      <c r="F2" s="8"/>
      <c r="N2" t="s">
        <v>4</v>
      </c>
      <c r="O2">
        <v>2019</v>
      </c>
      <c r="P2">
        <v>2</v>
      </c>
    </row>
    <row r="3" spans="1:16" x14ac:dyDescent="0.25">
      <c r="A3" s="27"/>
      <c r="C3" s="7">
        <f>CONCATENATE("01.",A7,".",A6)*1</f>
        <v>43952</v>
      </c>
      <c r="D3" s="12">
        <v>110.96</v>
      </c>
      <c r="E3" s="12">
        <v>100</v>
      </c>
      <c r="F3" s="11">
        <f t="shared" ref="F3:F14" si="0">IF($A$2="Festpreise",100,D3)</f>
        <v>110.96</v>
      </c>
      <c r="G3" s="11">
        <f>F3*0.92</f>
        <v>102.08320000000001</v>
      </c>
      <c r="H3" s="11">
        <f>F3*1.08</f>
        <v>119.8368</v>
      </c>
      <c r="I3" s="11">
        <f t="shared" ref="I3:I14" si="1">E3/$E$3*$F$3</f>
        <v>110.96</v>
      </c>
      <c r="J3" s="11">
        <f>IF(AND(YEAR(C3)&gt;2020,OR(I3&lt;G3,I3&gt;H3)),IF($A$2="Festpreise",I3-8,I3),F3)</f>
        <v>110.96</v>
      </c>
      <c r="O3">
        <v>2020</v>
      </c>
      <c r="P3">
        <v>3</v>
      </c>
    </row>
    <row r="4" spans="1:16" x14ac:dyDescent="0.25">
      <c r="C4" s="7">
        <f>EDATE(C3,1)</f>
        <v>43983</v>
      </c>
      <c r="D4" s="12">
        <v>111.11</v>
      </c>
      <c r="E4" s="12">
        <v>100.30118554874218</v>
      </c>
      <c r="F4" s="11">
        <f t="shared" si="0"/>
        <v>111.11</v>
      </c>
      <c r="G4" s="11">
        <f t="shared" ref="G4:G14" si="2">F4*0.92</f>
        <v>102.22120000000001</v>
      </c>
      <c r="H4" s="11">
        <f t="shared" ref="H4:H14" si="3">F4*1.08</f>
        <v>119.9988</v>
      </c>
      <c r="I4" s="11">
        <f t="shared" si="1"/>
        <v>111.29419548488433</v>
      </c>
      <c r="J4" s="11">
        <f t="shared" ref="J4:J13" si="4">IF(AND(YEAR(C4)&gt;2020,OR(I4&lt;G4,I4&gt;H4)),IF($A$2="Festpreise",I4-8,I4),F4)</f>
        <v>111.11</v>
      </c>
      <c r="O4">
        <v>2021</v>
      </c>
      <c r="P4">
        <v>4</v>
      </c>
    </row>
    <row r="5" spans="1:16" x14ac:dyDescent="0.25">
      <c r="A5" s="10" t="s">
        <v>12</v>
      </c>
      <c r="C5" s="7">
        <f t="shared" ref="C5:C13" si="5">EDATE(C4,1)</f>
        <v>44013</v>
      </c>
      <c r="D5" s="12">
        <v>111.38</v>
      </c>
      <c r="E5" s="12">
        <v>100.08005666553079</v>
      </c>
      <c r="F5" s="11">
        <f t="shared" si="0"/>
        <v>111.38</v>
      </c>
      <c r="G5" s="11">
        <f t="shared" si="2"/>
        <v>102.4696</v>
      </c>
      <c r="H5" s="11">
        <f t="shared" si="3"/>
        <v>120.29040000000001</v>
      </c>
      <c r="I5" s="11">
        <f t="shared" si="1"/>
        <v>111.04883087607296</v>
      </c>
      <c r="J5" s="11">
        <f t="shared" si="4"/>
        <v>111.38</v>
      </c>
      <c r="P5">
        <v>5</v>
      </c>
    </row>
    <row r="6" spans="1:16" x14ac:dyDescent="0.25">
      <c r="A6" s="18">
        <v>2020</v>
      </c>
      <c r="C6" s="7">
        <f t="shared" si="5"/>
        <v>44044</v>
      </c>
      <c r="D6" s="12">
        <v>111.59</v>
      </c>
      <c r="E6" s="12">
        <v>99.976185050031262</v>
      </c>
      <c r="F6" s="11">
        <f t="shared" si="0"/>
        <v>111.59</v>
      </c>
      <c r="G6" s="11">
        <f t="shared" si="2"/>
        <v>102.6628</v>
      </c>
      <c r="H6" s="11">
        <f t="shared" si="3"/>
        <v>120.51720000000002</v>
      </c>
      <c r="I6" s="11">
        <f t="shared" si="1"/>
        <v>110.93357493151468</v>
      </c>
      <c r="J6" s="11">
        <f t="shared" si="4"/>
        <v>111.59</v>
      </c>
      <c r="P6">
        <v>6</v>
      </c>
    </row>
    <row r="7" spans="1:16" x14ac:dyDescent="0.25">
      <c r="A7" s="18">
        <v>5</v>
      </c>
      <c r="C7" s="7">
        <f t="shared" si="5"/>
        <v>44075</v>
      </c>
      <c r="D7" s="12">
        <v>111.48</v>
      </c>
      <c r="E7" s="12">
        <v>100.06273911053202</v>
      </c>
      <c r="F7" s="11">
        <f t="shared" si="0"/>
        <v>111.48</v>
      </c>
      <c r="G7" s="11">
        <f t="shared" si="2"/>
        <v>102.56160000000001</v>
      </c>
      <c r="H7" s="11">
        <f t="shared" si="3"/>
        <v>120.39840000000001</v>
      </c>
      <c r="I7" s="11">
        <f t="shared" si="1"/>
        <v>111.02961531704634</v>
      </c>
      <c r="J7" s="11">
        <f t="shared" si="4"/>
        <v>111.48</v>
      </c>
      <c r="P7">
        <v>7</v>
      </c>
    </row>
    <row r="8" spans="1:16" ht="13" thickBot="1" x14ac:dyDescent="0.3">
      <c r="C8" s="13">
        <f t="shared" si="5"/>
        <v>44105</v>
      </c>
      <c r="D8" s="14">
        <v>111.88</v>
      </c>
      <c r="E8" s="14">
        <v>101.43800982786556</v>
      </c>
      <c r="F8" s="15">
        <f t="shared" si="0"/>
        <v>111.88</v>
      </c>
      <c r="G8" s="15">
        <f t="shared" si="2"/>
        <v>102.92959999999999</v>
      </c>
      <c r="H8" s="15">
        <f t="shared" si="3"/>
        <v>120.8304</v>
      </c>
      <c r="I8" s="15">
        <f t="shared" si="1"/>
        <v>112.55561570499961</v>
      </c>
      <c r="J8" s="11">
        <f t="shared" si="4"/>
        <v>111.88</v>
      </c>
      <c r="P8">
        <v>8</v>
      </c>
    </row>
    <row r="9" spans="1:16" ht="13.15" customHeight="1" x14ac:dyDescent="0.25">
      <c r="C9" s="7">
        <f t="shared" si="5"/>
        <v>44136</v>
      </c>
      <c r="D9" s="12">
        <v>111.95</v>
      </c>
      <c r="E9" s="12">
        <v>102.57955847942411</v>
      </c>
      <c r="F9" s="11">
        <f t="shared" si="0"/>
        <v>111.95</v>
      </c>
      <c r="G9" s="11">
        <f t="shared" si="2"/>
        <v>102.99400000000001</v>
      </c>
      <c r="H9" s="11">
        <f t="shared" si="3"/>
        <v>120.90600000000001</v>
      </c>
      <c r="I9" s="11">
        <f t="shared" si="1"/>
        <v>113.82227808876898</v>
      </c>
      <c r="J9" s="11">
        <f t="shared" si="4"/>
        <v>111.95</v>
      </c>
      <c r="P9">
        <v>9</v>
      </c>
    </row>
    <row r="10" spans="1:16" x14ac:dyDescent="0.25">
      <c r="C10" s="7">
        <f t="shared" si="5"/>
        <v>44166</v>
      </c>
      <c r="D10" s="12">
        <v>112.73</v>
      </c>
      <c r="E10" s="12">
        <v>103.82839477733361</v>
      </c>
      <c r="F10" s="11">
        <f t="shared" si="0"/>
        <v>112.73</v>
      </c>
      <c r="G10" s="11">
        <f t="shared" si="2"/>
        <v>103.7116</v>
      </c>
      <c r="H10" s="11">
        <f t="shared" si="3"/>
        <v>121.74840000000002</v>
      </c>
      <c r="I10" s="11">
        <f t="shared" si="1"/>
        <v>115.20798684492937</v>
      </c>
      <c r="J10" s="11">
        <f t="shared" si="4"/>
        <v>112.73</v>
      </c>
      <c r="P10">
        <v>10</v>
      </c>
    </row>
    <row r="11" spans="1:16" x14ac:dyDescent="0.25">
      <c r="C11" s="7">
        <f t="shared" si="5"/>
        <v>44197</v>
      </c>
      <c r="D11" s="12">
        <v>116.23590299999999</v>
      </c>
      <c r="E11" s="12">
        <v>110.18825430325423</v>
      </c>
      <c r="F11" s="11">
        <f t="shared" si="0"/>
        <v>116.23590299999999</v>
      </c>
      <c r="G11" s="11">
        <f t="shared" si="2"/>
        <v>106.93703076</v>
      </c>
      <c r="H11" s="11">
        <f t="shared" si="3"/>
        <v>125.53477524</v>
      </c>
      <c r="I11" s="11">
        <f t="shared" si="1"/>
        <v>122.26488697489089</v>
      </c>
      <c r="J11" s="11">
        <f t="shared" si="4"/>
        <v>116.23590299999999</v>
      </c>
      <c r="P11">
        <v>11</v>
      </c>
    </row>
    <row r="12" spans="1:16" x14ac:dyDescent="0.25">
      <c r="C12" s="7">
        <f t="shared" si="5"/>
        <v>44228</v>
      </c>
      <c r="D12" s="12">
        <v>117.91557999999999</v>
      </c>
      <c r="E12" s="12">
        <v>114.12071113096245</v>
      </c>
      <c r="F12" s="11">
        <f t="shared" si="0"/>
        <v>117.91557999999999</v>
      </c>
      <c r="G12" s="11">
        <f t="shared" si="2"/>
        <v>108.48233359999999</v>
      </c>
      <c r="H12" s="11">
        <f t="shared" si="3"/>
        <v>127.34882639999999</v>
      </c>
      <c r="I12" s="11">
        <f t="shared" si="1"/>
        <v>126.62834107091592</v>
      </c>
      <c r="J12" s="11">
        <f t="shared" si="4"/>
        <v>117.91557999999999</v>
      </c>
      <c r="P12">
        <v>12</v>
      </c>
    </row>
    <row r="13" spans="1:16" x14ac:dyDescent="0.25">
      <c r="C13" s="7">
        <f t="shared" si="5"/>
        <v>44256</v>
      </c>
      <c r="D13" s="12">
        <v>120.02363099999999</v>
      </c>
      <c r="E13" s="12">
        <v>116.15247836542291</v>
      </c>
      <c r="F13" s="11">
        <f t="shared" si="0"/>
        <v>120.02363099999999</v>
      </c>
      <c r="G13" s="11">
        <f t="shared" si="2"/>
        <v>110.42174052</v>
      </c>
      <c r="H13" s="11">
        <f t="shared" si="3"/>
        <v>129.62552148</v>
      </c>
      <c r="I13" s="11">
        <f t="shared" si="1"/>
        <v>128.88278999427325</v>
      </c>
      <c r="J13" s="11">
        <f t="shared" si="4"/>
        <v>120.02363099999999</v>
      </c>
    </row>
    <row r="14" spans="1:16" x14ac:dyDescent="0.25">
      <c r="C14" s="7">
        <f ca="1">IF(EDATE(C13,1)&gt;TODAY(),,EDATE(C13,1))</f>
        <v>44287</v>
      </c>
      <c r="D14" s="12">
        <v>122</v>
      </c>
      <c r="E14" s="12">
        <v>124.58818422240189</v>
      </c>
      <c r="F14" s="11">
        <f t="shared" si="0"/>
        <v>122</v>
      </c>
      <c r="G14" s="11">
        <f t="shared" si="2"/>
        <v>112.24000000000001</v>
      </c>
      <c r="H14" s="11">
        <f t="shared" si="3"/>
        <v>131.76000000000002</v>
      </c>
      <c r="I14" s="11">
        <f t="shared" si="1"/>
        <v>138.24304921317713</v>
      </c>
      <c r="J14" s="11">
        <f ca="1">IF(AND(YEAR(C14)&gt;2020,OR(I14&lt;G14,I14&gt;H14)),IF($A$2="Festpreise",I14-8,I14),F14)</f>
        <v>138.24304921317713</v>
      </c>
    </row>
    <row r="15" spans="1:16" x14ac:dyDescent="0.25">
      <c r="C15" s="4"/>
      <c r="G15" s="3"/>
      <c r="H15" s="3"/>
      <c r="I15" s="3"/>
      <c r="J15" s="3"/>
    </row>
    <row r="16" spans="1:16" x14ac:dyDescent="0.25">
      <c r="C16" s="4"/>
      <c r="G16" s="3"/>
      <c r="H16" s="3"/>
      <c r="I16" s="3"/>
      <c r="J16" s="3"/>
    </row>
    <row r="17" spans="1:12" x14ac:dyDescent="0.25">
      <c r="C17" s="4"/>
      <c r="G17" s="3"/>
      <c r="H17" s="3"/>
      <c r="I17" s="3"/>
      <c r="J17" s="3"/>
    </row>
    <row r="18" spans="1:12" ht="13.15" customHeight="1" x14ac:dyDescent="0.25">
      <c r="A18" s="28" t="s">
        <v>14</v>
      </c>
      <c r="C18" s="4"/>
      <c r="G18" s="3"/>
      <c r="H18" s="3"/>
      <c r="I18" s="3"/>
      <c r="J18" s="3"/>
    </row>
    <row r="19" spans="1:12" x14ac:dyDescent="0.25">
      <c r="A19" s="28"/>
      <c r="C19" s="4"/>
      <c r="G19" s="3"/>
      <c r="H19" s="3"/>
      <c r="I19" s="3"/>
      <c r="J19" s="3"/>
    </row>
    <row r="20" spans="1:12" x14ac:dyDescent="0.25">
      <c r="A20" s="28"/>
      <c r="C20" s="4"/>
      <c r="G20" s="3"/>
      <c r="H20" s="3"/>
      <c r="I20" s="3"/>
      <c r="J20" s="3"/>
    </row>
    <row r="21" spans="1:12" x14ac:dyDescent="0.25">
      <c r="A21" s="28"/>
      <c r="C21" s="4"/>
      <c r="G21" s="3"/>
      <c r="H21" s="3"/>
      <c r="I21" s="3"/>
      <c r="J21" s="3"/>
    </row>
    <row r="22" spans="1:12" x14ac:dyDescent="0.25">
      <c r="A22" s="28"/>
      <c r="C22" s="4"/>
      <c r="G22" s="3"/>
      <c r="H22" s="3"/>
      <c r="I22" s="3"/>
      <c r="J22" s="3"/>
    </row>
    <row r="23" spans="1:12" x14ac:dyDescent="0.25">
      <c r="C23" s="4"/>
      <c r="G23" s="3"/>
      <c r="H23" s="3"/>
      <c r="I23" s="3"/>
      <c r="J23" s="3"/>
    </row>
    <row r="24" spans="1:12" x14ac:dyDescent="0.25">
      <c r="C24" s="4"/>
      <c r="G24" s="3"/>
      <c r="H24" s="3"/>
      <c r="I24" s="3"/>
      <c r="J24" s="3"/>
    </row>
    <row r="25" spans="1:12" x14ac:dyDescent="0.25">
      <c r="C25" s="4"/>
      <c r="G25" s="3"/>
      <c r="H25" s="3"/>
      <c r="I25" s="3"/>
      <c r="J25" s="3"/>
    </row>
    <row r="26" spans="1:12" x14ac:dyDescent="0.25">
      <c r="C26" s="4"/>
      <c r="G26" s="3"/>
      <c r="H26" s="3"/>
      <c r="I26" s="3"/>
      <c r="J26" s="3"/>
    </row>
    <row r="30" spans="1:12" x14ac:dyDescent="0.25">
      <c r="K30" s="3"/>
      <c r="L30" s="3"/>
    </row>
    <row r="31" spans="1:12" x14ac:dyDescent="0.25">
      <c r="K31" s="3"/>
      <c r="L31" s="3"/>
    </row>
    <row r="32" spans="1:12" x14ac:dyDescent="0.25">
      <c r="K32" s="3"/>
      <c r="L32" s="3"/>
    </row>
    <row r="33" spans="11:12" x14ac:dyDescent="0.25">
      <c r="K33" s="3"/>
      <c r="L33" s="3"/>
    </row>
    <row r="34" spans="11:12" x14ac:dyDescent="0.25">
      <c r="K34" s="3"/>
      <c r="L34" s="3"/>
    </row>
    <row r="35" spans="11:12" x14ac:dyDescent="0.25">
      <c r="K35" s="3"/>
      <c r="L35" s="3"/>
    </row>
    <row r="36" spans="11:12" x14ac:dyDescent="0.25">
      <c r="K36" s="3"/>
      <c r="L36" s="3"/>
    </row>
    <row r="37" spans="11:12" x14ac:dyDescent="0.25">
      <c r="K37" s="3"/>
      <c r="L37" s="3"/>
    </row>
    <row r="38" spans="11:12" x14ac:dyDescent="0.25">
      <c r="K38" s="3"/>
      <c r="L38" s="3"/>
    </row>
    <row r="39" spans="11:12" x14ac:dyDescent="0.25">
      <c r="K39" s="3"/>
      <c r="L39" s="3"/>
    </row>
    <row r="40" spans="11:12" x14ac:dyDescent="0.25">
      <c r="K40" s="3"/>
      <c r="L40" s="3"/>
    </row>
    <row r="41" spans="11:12" x14ac:dyDescent="0.25">
      <c r="K41" s="3"/>
      <c r="L41" s="3"/>
    </row>
    <row r="42" spans="11:12" x14ac:dyDescent="0.25">
      <c r="K42" s="3"/>
      <c r="L42" s="3"/>
    </row>
    <row r="43" spans="11:12" x14ac:dyDescent="0.25">
      <c r="K43" s="3"/>
      <c r="L43" s="3"/>
    </row>
    <row r="44" spans="11:12" x14ac:dyDescent="0.25">
      <c r="K44" s="3"/>
      <c r="L44" s="3"/>
    </row>
  </sheetData>
  <sheetProtection selectLockedCells="1"/>
  <mergeCells count="2">
    <mergeCell ref="A2:A3"/>
    <mergeCell ref="A18:A22"/>
  </mergeCells>
  <conditionalFormatting sqref="D2:D4 D7 D9:D14">
    <cfRule type="expression" dxfId="4" priority="3">
      <formula>$A$2="Festpreise"</formula>
    </cfRule>
  </conditionalFormatting>
  <conditionalFormatting sqref="C8:I8">
    <cfRule type="expression" dxfId="3" priority="4">
      <formula>$A$2="Veränderliche Preise"</formula>
    </cfRule>
  </conditionalFormatting>
  <conditionalFormatting sqref="D8">
    <cfRule type="expression" dxfId="2" priority="2">
      <formula>$A$2="Festpreise"</formula>
    </cfRule>
  </conditionalFormatting>
  <conditionalFormatting sqref="D5:D6">
    <cfRule type="expression" dxfId="1" priority="1">
      <formula>$A$2="Festpreise"</formula>
    </cfRule>
  </conditionalFormatting>
  <dataValidations count="3">
    <dataValidation type="list" allowBlank="1" showInputMessage="1" showErrorMessage="1" sqref="A7" xr:uid="{9B292CD6-29D2-42D1-893F-C688CF6AB16E}">
      <formula1>$P$1:$P$12</formula1>
    </dataValidation>
    <dataValidation type="list" allowBlank="1" showInputMessage="1" showErrorMessage="1" sqref="A6" xr:uid="{F5621A0E-3D1B-4917-A1BD-9C38192BE4BC}">
      <formula1>$O$1:$O$4</formula1>
    </dataValidation>
    <dataValidation type="list" allowBlank="1" showInputMessage="1" showErrorMessage="1" sqref="WVH1 WLL1 WBP1 VRT1 VHX1 UYB1 UOF1 UEJ1 TUN1 TKR1 TAV1 SQZ1 SHD1 RXH1 RNL1 RDP1 QTT1 QJX1 QAB1 PQF1 PGJ1 OWN1 OMR1 OCV1 NSZ1 NJD1 MZH1 MPL1 MFP1 LVT1 LLX1 LCB1 KSF1 KIJ1 JYN1 JOR1 JEV1 IUZ1 ILD1 IBH1 HRL1 HHP1 GXT1 GNX1 GEB1 FUF1 FKJ1 FAN1 EQR1 EGV1 DWZ1 DND1 DDH1 CTL1 CJP1 BZT1 BPX1 BGB1 AWF1 AMJ1 ACN1 SR1 IV1 D65519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D131055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D196591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D262127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D327663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D393199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D458735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D524271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D589807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D655343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D720879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D786415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D851951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D917487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D983023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A2" xr:uid="{F9D8FECD-A92E-49A5-BA4A-3498885E87F4}">
      <formula1>$N$1:$N$2</formula1>
    </dataValidation>
  </dataValidations>
  <pageMargins left="0.7" right="0.7" top="0.78740157499999996" bottom="0.78740157499999996" header="0.3" footer="0.3"/>
  <pageSetup paperSize="9" orientation="portrait" r:id="rId1"/>
  <headerFooter>
    <oddFooter>&amp;L&amp;1#&amp;"Calibri"&amp;10&amp;KFFC000Klassifikation: TLP gelb (Adressatenkreis)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83611-069B-4E24-9933-2EFD004C1F34}">
  <dimension ref="A1:I19"/>
  <sheetViews>
    <sheetView workbookViewId="0">
      <selection activeCell="D19" sqref="D19"/>
    </sheetView>
  </sheetViews>
  <sheetFormatPr baseColWidth="10" defaultRowHeight="12.5" x14ac:dyDescent="0.25"/>
  <cols>
    <col min="1" max="1" width="14" customWidth="1"/>
    <col min="6" max="6" width="14" customWidth="1"/>
  </cols>
  <sheetData>
    <row r="1" spans="1:9" x14ac:dyDescent="0.25">
      <c r="A1" t="s">
        <v>15</v>
      </c>
      <c r="B1" s="22" t="s">
        <v>17</v>
      </c>
      <c r="C1" s="22" t="s">
        <v>18</v>
      </c>
      <c r="D1" s="22" t="s">
        <v>20</v>
      </c>
      <c r="E1" s="22" t="s">
        <v>19</v>
      </c>
      <c r="F1" s="23"/>
    </row>
    <row r="2" spans="1:9" x14ac:dyDescent="0.25">
      <c r="A2" t="s">
        <v>16</v>
      </c>
      <c r="B2" s="24">
        <v>0.2</v>
      </c>
      <c r="C2" s="24">
        <v>0.2</v>
      </c>
      <c r="D2" s="24">
        <v>0.2</v>
      </c>
      <c r="E2" s="24">
        <v>0.4</v>
      </c>
      <c r="F2" s="25">
        <f>SUM(B2:E2)</f>
        <v>1</v>
      </c>
    </row>
    <row r="3" spans="1:9" x14ac:dyDescent="0.25">
      <c r="B3" s="23"/>
      <c r="C3" s="23"/>
      <c r="D3" s="23"/>
      <c r="E3" s="23"/>
      <c r="F3" s="23"/>
    </row>
    <row r="4" spans="1:9" x14ac:dyDescent="0.25">
      <c r="A4" s="7">
        <f>Formular!C3</f>
        <v>43952</v>
      </c>
      <c r="B4" s="29">
        <v>103.6</v>
      </c>
      <c r="C4" s="29">
        <v>103.5</v>
      </c>
      <c r="D4" s="29">
        <v>100.3</v>
      </c>
      <c r="E4" s="29">
        <v>94.6</v>
      </c>
      <c r="F4" s="1">
        <v>100</v>
      </c>
    </row>
    <row r="5" spans="1:9" x14ac:dyDescent="0.25">
      <c r="A5" s="7">
        <f>Formular!C4</f>
        <v>43983</v>
      </c>
      <c r="B5" s="29">
        <v>104.5</v>
      </c>
      <c r="C5" s="29">
        <v>104.3</v>
      </c>
      <c r="D5" s="29">
        <v>100.8</v>
      </c>
      <c r="E5" s="29">
        <v>94.3</v>
      </c>
      <c r="F5" s="1">
        <f>((1+(B5-B$4)/B$4)*B$2+(1+(C5-C$4)/C$4)*C$2+(1+(D5-D$4)/D$4)*D$2+(1+(E5-E$4)/E$4)*E$2)*$F$4</f>
        <v>100.30118554874218</v>
      </c>
      <c r="G5" s="3"/>
      <c r="H5" s="3"/>
      <c r="I5" s="3"/>
    </row>
    <row r="6" spans="1:9" x14ac:dyDescent="0.25">
      <c r="A6" s="7">
        <f>Formular!C5</f>
        <v>44013</v>
      </c>
      <c r="B6" s="29">
        <v>104.9</v>
      </c>
      <c r="C6" s="29">
        <v>104.8</v>
      </c>
      <c r="D6" s="29">
        <v>102</v>
      </c>
      <c r="E6" s="29">
        <v>92.8</v>
      </c>
      <c r="F6" s="1">
        <f t="shared" ref="F6:F15" si="0">((1+(B6-B$4)/B$4)*B$2+(1+(C6-C$4)/C$4)*C$2+(1+(D6-D$4)/D$4)*D$2+(1+(E6-E$4)/E$4)*E$2)*$F$4</f>
        <v>100.08005666553079</v>
      </c>
    </row>
    <row r="7" spans="1:9" x14ac:dyDescent="0.25">
      <c r="A7" s="7">
        <f>Formular!C6</f>
        <v>44044</v>
      </c>
      <c r="B7" s="29">
        <v>104.8</v>
      </c>
      <c r="C7" s="29">
        <v>104.8</v>
      </c>
      <c r="D7" s="29">
        <v>102</v>
      </c>
      <c r="E7" s="29">
        <v>92.6</v>
      </c>
      <c r="F7" s="1">
        <f t="shared" si="0"/>
        <v>99.976185050031262</v>
      </c>
    </row>
    <row r="8" spans="1:9" x14ac:dyDescent="0.25">
      <c r="A8" s="7">
        <f>Formular!C7</f>
        <v>44075</v>
      </c>
      <c r="B8" s="29">
        <v>104.2</v>
      </c>
      <c r="C8" s="29">
        <v>104.2</v>
      </c>
      <c r="D8" s="29">
        <v>101.9</v>
      </c>
      <c r="E8" s="29">
        <v>93.4</v>
      </c>
      <c r="F8" s="1">
        <f t="shared" si="0"/>
        <v>100.06273911053202</v>
      </c>
    </row>
    <row r="9" spans="1:9" x14ac:dyDescent="0.25">
      <c r="A9" s="7">
        <f>Formular!C8</f>
        <v>44105</v>
      </c>
      <c r="B9" s="29">
        <v>104.8</v>
      </c>
      <c r="C9" s="29">
        <v>104.5</v>
      </c>
      <c r="D9" s="29">
        <v>102.2</v>
      </c>
      <c r="E9" s="29">
        <v>96.1</v>
      </c>
      <c r="F9" s="1">
        <f t="shared" si="0"/>
        <v>101.43800982786556</v>
      </c>
    </row>
    <row r="10" spans="1:9" x14ac:dyDescent="0.25">
      <c r="A10" s="7">
        <f>Formular!C9</f>
        <v>44136</v>
      </c>
      <c r="B10" s="29">
        <v>105</v>
      </c>
      <c r="C10" s="29">
        <v>104.7</v>
      </c>
      <c r="D10" s="29">
        <v>101.6</v>
      </c>
      <c r="E10" s="29">
        <v>98.9</v>
      </c>
      <c r="F10" s="1">
        <f t="shared" si="0"/>
        <v>102.57955847942411</v>
      </c>
    </row>
    <row r="11" spans="1:9" x14ac:dyDescent="0.25">
      <c r="A11" s="7">
        <f>Formular!C10</f>
        <v>44166</v>
      </c>
      <c r="B11" s="29">
        <v>106.2</v>
      </c>
      <c r="C11" s="29">
        <v>105.6</v>
      </c>
      <c r="D11" s="29">
        <v>101.8</v>
      </c>
      <c r="E11" s="29">
        <v>100.8</v>
      </c>
      <c r="F11" s="1">
        <f t="shared" si="0"/>
        <v>103.82839477733361</v>
      </c>
    </row>
    <row r="12" spans="1:9" x14ac:dyDescent="0.25">
      <c r="A12" s="7">
        <f>Formular!C11</f>
        <v>44197</v>
      </c>
      <c r="B12" s="29">
        <v>109.616</v>
      </c>
      <c r="C12" s="29">
        <v>107.31</v>
      </c>
      <c r="D12" s="29">
        <v>102.05099999999999</v>
      </c>
      <c r="E12" s="29">
        <v>113.38159999999999</v>
      </c>
      <c r="F12" s="1">
        <f t="shared" si="0"/>
        <v>110.18825430325423</v>
      </c>
    </row>
    <row r="13" spans="1:9" x14ac:dyDescent="0.25">
      <c r="A13" s="7">
        <f>Formular!C12</f>
        <v>44228</v>
      </c>
      <c r="B13" s="29">
        <v>111.61860000000001</v>
      </c>
      <c r="C13" s="29">
        <v>108.88500000000001</v>
      </c>
      <c r="D13" s="29">
        <v>103.914</v>
      </c>
      <c r="E13" s="29">
        <v>120.1692</v>
      </c>
      <c r="F13" s="1">
        <f t="shared" si="0"/>
        <v>114.12071113096245</v>
      </c>
    </row>
    <row r="14" spans="1:9" x14ac:dyDescent="0.25">
      <c r="A14" s="7">
        <f>Formular!C13</f>
        <v>44256</v>
      </c>
      <c r="B14" s="29">
        <v>112.98880000000001</v>
      </c>
      <c r="C14" s="29">
        <v>110.46000000000001</v>
      </c>
      <c r="D14" s="29">
        <v>105.777</v>
      </c>
      <c r="E14" s="29">
        <v>122.7504</v>
      </c>
      <c r="F14" s="1">
        <f t="shared" si="0"/>
        <v>116.15247836542291</v>
      </c>
    </row>
    <row r="15" spans="1:9" x14ac:dyDescent="0.25">
      <c r="A15" s="7">
        <f ca="1">Formular!C14</f>
        <v>44287</v>
      </c>
      <c r="B15" s="29">
        <v>113.9374</v>
      </c>
      <c r="C15" s="29">
        <v>110.565</v>
      </c>
      <c r="D15" s="29">
        <v>112.194</v>
      </c>
      <c r="E15" s="29">
        <v>139.19359999999998</v>
      </c>
      <c r="F15" s="1">
        <f t="shared" si="0"/>
        <v>124.58818422240189</v>
      </c>
    </row>
    <row r="17" spans="6:6" ht="42.5" x14ac:dyDescent="0.25">
      <c r="F17" s="21" t="s">
        <v>22</v>
      </c>
    </row>
    <row r="18" spans="6:6" x14ac:dyDescent="0.25">
      <c r="F18" s="20"/>
    </row>
    <row r="19" spans="6:6" x14ac:dyDescent="0.25">
      <c r="F19" s="20"/>
    </row>
  </sheetData>
  <pageMargins left="0.7" right="0.7" top="0.78740157499999996" bottom="0.78740157499999996" header="0.3" footer="0.3"/>
  <pageSetup paperSize="9" orientation="portrait" r:id="rId1"/>
  <headerFooter>
    <oddFooter>&amp;L&amp;1#&amp;"Calibri"&amp;10&amp;KFFC000Klassifikation: TLP gelb (Adressatenkreis)</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Formular</vt:lpstr>
      <vt:lpstr>Muster Fest</vt:lpstr>
      <vt:lpstr>Muster Veränderlich 1</vt:lpstr>
      <vt:lpstr>Muster Veränderlich 2</vt:lpstr>
      <vt:lpstr>Muster Veränderlich 3</vt:lpstr>
      <vt:lpstr>Muster Warenkorb für V3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Leisser Guenther (INFRA.Einkauf)</dc:creator>
  <cp:lastModifiedBy>Bernd Kronfuß</cp:lastModifiedBy>
  <dcterms:created xsi:type="dcterms:W3CDTF">2021-06-02T11:46:39Z</dcterms:created>
  <dcterms:modified xsi:type="dcterms:W3CDTF">2021-06-09T18:42:52Z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da0c22-3e77-43b9-8faf-0bad2baf7893_Enabled">
    <vt:lpwstr>true</vt:lpwstr>
  </property>
  <property fmtid="{D5CDD505-2E9C-101B-9397-08002B2CF9AE}" pid="3" name="MSIP_Label_0cda0c22-3e77-43b9-8faf-0bad2baf7893_SetDate">
    <vt:lpwstr>2021-06-09T07:08:51Z</vt:lpwstr>
  </property>
  <property fmtid="{D5CDD505-2E9C-101B-9397-08002B2CF9AE}" pid="4" name="MSIP_Label_0cda0c22-3e77-43b9-8faf-0bad2baf7893_Method">
    <vt:lpwstr>Standard</vt:lpwstr>
  </property>
  <property fmtid="{D5CDD505-2E9C-101B-9397-08002B2CF9AE}" pid="5" name="MSIP_Label_0cda0c22-3e77-43b9-8faf-0bad2baf7893_Name">
    <vt:lpwstr>TLP gelb</vt:lpwstr>
  </property>
  <property fmtid="{D5CDD505-2E9C-101B-9397-08002B2CF9AE}" pid="6" name="MSIP_Label_0cda0c22-3e77-43b9-8faf-0bad2baf7893_SiteId">
    <vt:lpwstr>085c0b65-6a84-4006-851e-5faa7ec5367e</vt:lpwstr>
  </property>
  <property fmtid="{D5CDD505-2E9C-101B-9397-08002B2CF9AE}" pid="7" name="MSIP_Label_0cda0c22-3e77-43b9-8faf-0bad2baf7893_ActionId">
    <vt:lpwstr>c6762b46-13a0-40f6-85e0-817019ebb1db</vt:lpwstr>
  </property>
  <property fmtid="{D5CDD505-2E9C-101B-9397-08002B2CF9AE}" pid="8" name="MSIP_Label_0cda0c22-3e77-43b9-8faf-0bad2baf7893_ContentBits">
    <vt:lpwstr>2</vt:lpwstr>
  </property>
</Properties>
</file>